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xvo\Desktop\Решения сессии\7Решение декабрь\"/>
    </mc:Choice>
  </mc:AlternateContent>
  <bookViews>
    <workbookView xWindow="120" yWindow="360" windowWidth="15180" windowHeight="9360"/>
  </bookViews>
  <sheets>
    <sheet name="Прил 12" sheetId="2" r:id="rId1"/>
  </sheets>
  <definedNames>
    <definedName name="_xlnm.Print_Titles" localSheetId="0">'Прил 12'!$9:$10</definedName>
  </definedNames>
  <calcPr calcId="162913" iterate="1"/>
</workbook>
</file>

<file path=xl/calcChain.xml><?xml version="1.0" encoding="utf-8"?>
<calcChain xmlns="http://schemas.openxmlformats.org/spreadsheetml/2006/main">
  <c r="R27" i="2" l="1"/>
  <c r="R104" i="2" l="1"/>
  <c r="S103" i="2"/>
  <c r="T103" i="2"/>
  <c r="R103" i="2"/>
  <c r="S24" i="2"/>
  <c r="T24" i="2"/>
  <c r="R24" i="2"/>
  <c r="R14" i="2" l="1"/>
  <c r="S105" i="2"/>
  <c r="T105" i="2"/>
  <c r="R66" i="2" l="1"/>
  <c r="S55" i="2"/>
  <c r="T55" i="2"/>
  <c r="R106" i="2"/>
  <c r="R105" i="2" s="1"/>
  <c r="R76" i="2"/>
  <c r="R75" i="2"/>
  <c r="S72" i="2" l="1"/>
  <c r="T72" i="2"/>
  <c r="R72" i="2"/>
  <c r="S17" i="2" l="1"/>
  <c r="S102" i="2" l="1"/>
  <c r="S101" i="2"/>
  <c r="T32" i="2"/>
  <c r="S32" i="2"/>
  <c r="R32" i="2"/>
  <c r="R69" i="2" l="1"/>
  <c r="R55" i="2" s="1"/>
  <c r="S29" i="2" l="1"/>
  <c r="R29" i="2"/>
  <c r="S21" i="2"/>
  <c r="T21" i="2"/>
  <c r="R21" i="2"/>
  <c r="T29" i="2" l="1"/>
  <c r="T26" i="2"/>
  <c r="S26" i="2"/>
  <c r="R26" i="2"/>
  <c r="R101" i="2" l="1"/>
  <c r="R74" i="2" l="1"/>
  <c r="R37" i="2" l="1"/>
  <c r="T35" i="2" l="1"/>
  <c r="S35" i="2"/>
  <c r="R35" i="2"/>
  <c r="T20" i="2" l="1"/>
  <c r="S20" i="2"/>
  <c r="T19" i="2"/>
  <c r="T14" i="2" s="1"/>
  <c r="S19" i="2"/>
  <c r="S14" i="2" s="1"/>
  <c r="R91" i="2" l="1"/>
  <c r="T91" i="2" l="1"/>
  <c r="S91" i="2"/>
  <c r="T77" i="2" l="1"/>
  <c r="S77" i="2"/>
  <c r="R77" i="2"/>
  <c r="T100" i="2" l="1"/>
  <c r="T11" i="2" s="1"/>
  <c r="S100" i="2"/>
  <c r="S11" i="2" s="1"/>
  <c r="R100" i="2"/>
  <c r="R11" i="2" s="1"/>
  <c r="T53" i="2"/>
  <c r="S53" i="2"/>
  <c r="T49" i="2"/>
  <c r="S49" i="2"/>
  <c r="R52" i="2" l="1"/>
  <c r="R49" i="2" l="1"/>
  <c r="R53" i="2" l="1"/>
  <c r="R12" i="2" l="1"/>
</calcChain>
</file>

<file path=xl/sharedStrings.xml><?xml version="1.0" encoding="utf-8"?>
<sst xmlns="http://schemas.openxmlformats.org/spreadsheetml/2006/main" count="686" uniqueCount="154">
  <si>
    <t/>
  </si>
  <si>
    <t>ВСЕГО:</t>
  </si>
  <si>
    <t>ВР</t>
  </si>
  <si>
    <t>ЦСР</t>
  </si>
  <si>
    <t>ПР</t>
  </si>
  <si>
    <t>РЗ</t>
  </si>
  <si>
    <t>ГРБС</t>
  </si>
  <si>
    <t>Рз Пр</t>
  </si>
  <si>
    <t>КЦСРст</t>
  </si>
  <si>
    <t>Лимиты капитальных вложений</t>
  </si>
  <si>
    <t>Бюджетная классификация</t>
  </si>
  <si>
    <t>Наименование направлений и объектов</t>
  </si>
  <si>
    <t>ОбъектКритерий</t>
  </si>
  <si>
    <t>Очередность</t>
  </si>
  <si>
    <t>ДопИтог</t>
  </si>
  <si>
    <t>тыс. рублей</t>
  </si>
  <si>
    <t>04</t>
  </si>
  <si>
    <t>00</t>
  </si>
  <si>
    <t>700</t>
  </si>
  <si>
    <t>05</t>
  </si>
  <si>
    <t>01</t>
  </si>
  <si>
    <t>02</t>
  </si>
  <si>
    <t>414</t>
  </si>
  <si>
    <t>09</t>
  </si>
  <si>
    <t>020</t>
  </si>
  <si>
    <t>70760</t>
  </si>
  <si>
    <t>S0760</t>
  </si>
  <si>
    <t>Обеспечение мероприятий в рамках подпрограммы "Безопасность жилищно-коммунального хозяйства" государственной программы Новосибирской области " Жилищно-коммунальное хозяйство Новосибирской области" (развитие водоснабжения в сельской местности)</t>
  </si>
  <si>
    <t>230</t>
  </si>
  <si>
    <t>L5676</t>
  </si>
  <si>
    <t>Реконструкция водопроводных сетей в с.Тальменка (четвертая очередь)</t>
  </si>
  <si>
    <t>08310</t>
  </si>
  <si>
    <t>Модульная установка водоподготовки в д.Бурмистрово</t>
  </si>
  <si>
    <t>990</t>
  </si>
  <si>
    <t>00380</t>
  </si>
  <si>
    <t>Реконструкция водопроводных сетей в с.Тальменка Искитимского района Новосибирской области</t>
  </si>
  <si>
    <t>08330</t>
  </si>
  <si>
    <t>Реконструкция водогрейной котельной по адресу: Новосибирская область, Искитимский район, п.Листвянский, ул.Верхняя, 1а</t>
  </si>
  <si>
    <t>Строительство объекта "Водозаборная скважина в д.Михайловка Искитимского района Новосибирской области"</t>
  </si>
  <si>
    <t>Реконструкция водонапорной скважины в с.Сосновка Искитимского района Новосибирской области</t>
  </si>
  <si>
    <t>Модернизация водопровода по улицам Солнечная, Весенняя, Южная, Буденного, Школьная, Вокзальная, Барнаульская, Страхова, Ворошилова, Октябрьская, Ленина, Совхозная, Трактовая, Северная, Сенная, Кирова, Садовая, Калинина на ст. Евино</t>
  </si>
  <si>
    <t>Строительство стадиона в р.п.Линево Искитимского района Новосибирской области</t>
  </si>
  <si>
    <t>Строительство водопровода по улицам Центральная, Полевая, Октябрьская, Первомайская, Мира, Советская, пер.Степной в с.Преображенка Искитимского района Новосибирской области</t>
  </si>
  <si>
    <t>Строительство водопроводных сетей на ст.Евсино (залинейная часть)</t>
  </si>
  <si>
    <t>Строительство водопроводных сетей в с.Тальменка Искитимского района Новосибирской области</t>
  </si>
  <si>
    <t>08340</t>
  </si>
  <si>
    <t>11</t>
  </si>
  <si>
    <t>70740</t>
  </si>
  <si>
    <t>Строительство тепловых сетей на ст.Евсино Искитимского района Новосибирской области</t>
  </si>
  <si>
    <t>410</t>
  </si>
  <si>
    <t>Строительство водопроводных сетей в с.Преображенка (2-й этап)</t>
  </si>
  <si>
    <t>Строительство и реконструкция инженерной инфраструктуры в части теплоснабжения в рамках реализации мероприятий муниципальной программы "Развитие жилищно-коммунального хозяйства Искитимского района Новосибирской области"</t>
  </si>
  <si>
    <t>Муниципальная программа "Газификация Искитимского района Новосибирской области"</t>
  </si>
  <si>
    <t>240</t>
  </si>
  <si>
    <t>70580</t>
  </si>
  <si>
    <t>S0580</t>
  </si>
  <si>
    <t>03</t>
  </si>
  <si>
    <t>080</t>
  </si>
  <si>
    <t xml:space="preserve">Газопровод высокого давления для газоснабжения жилых домов п.Мичуринский Искитимского района Новосибирской области </t>
  </si>
  <si>
    <t xml:space="preserve">Газопровод  низкого давления для газоснабжения жилых домов от ШРП-1, ШРП-8,  ШРП-9, ШРП-12 ст.Евсино Искитимского района Новосибирской области </t>
  </si>
  <si>
    <t>Распределительный газопровод низкого давления для газоснабжения жилых домов по ул.Совхозная в с.Морозово Искитимского района Новосибирской области</t>
  </si>
  <si>
    <t xml:space="preserve">Газопровод  высокого и низкого давления для газоснабжения жилых домов от ШГРП-10 и ШРП-11 ст.Евсино Искитимского района Новосибирской области </t>
  </si>
  <si>
    <t>Газопровод высокого и низкого давления для газоснабжения жилых домов от ГРП-1, ГРП-2, ГРП-4 и ГРП-5 п.Листвянский Искитимского района Новосибирской области</t>
  </si>
  <si>
    <t>Газопровод высокого низкого давления для газоснабжения жилых домов д.Шибково Искитимского района Новосибирской области (2-й этап)</t>
  </si>
  <si>
    <t>01000</t>
  </si>
  <si>
    <t>Проведение государственной экспертизы проектной документации и результатов инженерных изысканий по объекту "Газопровод высокого давления от ГРС с.Медведское Черепановского района до п.Листвянский Искитимского района Новосибирской области"</t>
  </si>
  <si>
    <t>08290</t>
  </si>
  <si>
    <t>Проведение государственной экспертизы проектной документации и результатов инженерных изысканий по объекту "Газопровод высокого и низкого давления для газоснабжения жилых домов от ГРП-10 и ГРП-11 ст.Евсино Искитимского района Новосибирской области"</t>
  </si>
  <si>
    <t>Проведение государственной экспертизы проектной документации и результатов инженерных изысканий по объекту "Газоснабжение жилых домов по ул.Совхозная в с.Морозово Искитимского района Новосибирской области"</t>
  </si>
  <si>
    <t>Реализация мероприятий в области коммунального хозяйства</t>
  </si>
  <si>
    <t>Проектирование водозаборной скважины в д.Бердь</t>
  </si>
  <si>
    <t>Проведение государственной экспертизы проектной документации и результатов инженерных изысканий по строительству газопроводных сетей в п.Мичуринский</t>
  </si>
  <si>
    <t>Подготовка проектно-сметной документации, проведение государственной экспертизы проектной документации по объекту "Строительство водопровода в с.Усть-Чем"</t>
  </si>
  <si>
    <t>Подготовка проектно-сметной документации по строительству модульной котельной в с.Улыбино</t>
  </si>
  <si>
    <t>Подготовка проектно-сметной документации по строительству водопроводных сетей в с.Улыбино</t>
  </si>
  <si>
    <t>2023 год</t>
  </si>
  <si>
    <t>Проектирование, строительство и реконструкция инженерной инфраструктуры в части водоснабжения в рамках реализации мероприятий муниципальной программы "Развитие жилищно-коммунального хозяйства Искитимского района Новосибирской области"</t>
  </si>
  <si>
    <t>Разработка проектной документации по объекту "Строительство водозаборной скважины и станции водоподготовки в д.Бердь Искитимского района Новосибирской области"</t>
  </si>
  <si>
    <t>Разработка проектной документации по объекту "Строительство водопроводных сетей на ст.Евсино Искитимского района Новосибирской области" (ул.Аэродромная, Почтовая, Крылова, Пушкина)</t>
  </si>
  <si>
    <t>Прохождение государственной экспертизы по объекту "Проектирование станций водоподготовки в Искитимском районе"</t>
  </si>
  <si>
    <t>Разработка проекта планировки и межевания территории на строительство участка автодороги до п.Санаторный</t>
  </si>
  <si>
    <t>Другие общегосударственные вопросы</t>
  </si>
  <si>
    <t>24001</t>
  </si>
  <si>
    <t>Разработка проектной документации по объекту "Газоснабжение многоквартирных домов ст.Евсино ул.Крылова, ул.Пушкина"</t>
  </si>
  <si>
    <t>Разработка проектной документации по объекту "Газопровод высокого давления для газоснабжения жилых домов в п.Мичуринский Искитимского района Новосибирской области"</t>
  </si>
  <si>
    <t>24002</t>
  </si>
  <si>
    <t>Разработка проектной документации по объекту "Газопровод высокого и низкого давления для газоснабжения жилых домов от ГРП-10 и ГРП-11 ст.Евсино Искитимского района Новосибирской области"</t>
  </si>
  <si>
    <t>Разработка проектной документации по объекту "Строительство водопроводных сетей в с.Улыбино Искитимского района Новосибирской области"</t>
  </si>
  <si>
    <t>24003</t>
  </si>
  <si>
    <t>S0740</t>
  </si>
  <si>
    <t>Приложение 12</t>
  </si>
  <si>
    <t>Финансовое обеспечение бюджетных инвестиций в объекты инфраструктуры для реализации новых инвестиционных проектов за счет средств, высвобождаемых на условиях реструктурированной задолженности по бюджетным кредитам</t>
  </si>
  <si>
    <t>09860</t>
  </si>
  <si>
    <t>S9860</t>
  </si>
  <si>
    <t>2024 год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</si>
  <si>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</si>
  <si>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70139</t>
  </si>
  <si>
    <t>R0829</t>
  </si>
  <si>
    <t>Обеспечение жилыми помещениями детей-сирот и детей,оставшихся без попечения родителей, лиц из их числа</t>
  </si>
  <si>
    <t>70639</t>
  </si>
  <si>
    <t>S0639</t>
  </si>
  <si>
    <t>Обеспечение жилыми помещениями многодетных малообеспеченных семей</t>
  </si>
  <si>
    <t>Строительство (приобретение на первичном рынке) служебного жилья</t>
  </si>
  <si>
    <t>70650</t>
  </si>
  <si>
    <t>S0650</t>
  </si>
  <si>
    <t>70550</t>
  </si>
  <si>
    <t>S0550</t>
  </si>
  <si>
    <t>Автомобильная дорога на инвестиционной площадке с кадастровыми номером 54:07:000000:1547 р.п. Линево Искитимского района Новосибирской области</t>
  </si>
  <si>
    <t>Строительство полигона твердых бытовых отходов вблизи с.Завьялово Искитимского района НСО</t>
  </si>
  <si>
    <t>98600</t>
  </si>
  <si>
    <t>S8600</t>
  </si>
  <si>
    <t>Развитие и модернизация коммунальной инфраструктуры на территории муниципальных образований района в рамках реализации мероприятий муниципальной программы "Развитие жилищно-коммунального хозяйства Искитимского района Новосибирской области"</t>
  </si>
  <si>
    <t>Обеспечение жилыми помещениями многодетных малообеспеченных семей по договорам социального найма</t>
  </si>
  <si>
    <t>Проектирование, строительство и реконструкция полигонов твердых коммунальных отходов</t>
  </si>
  <si>
    <t>Проектирование 20 станций водоочистки</t>
  </si>
  <si>
    <t xml:space="preserve">Газопровод  низкого давления для газоснабжения жилых домов от ГРП-10 и ГРП-11 на ст.Евсино Искитимского района Новосибирской области </t>
  </si>
  <si>
    <t>Прохождение государственной экспертизы проектной документации по объекту "Газопровод высокого давления для газоснабжения жилых домов в п.Мичуринский Искитимского района Новосибирской области"</t>
  </si>
  <si>
    <t>РАСПРЕДЕЛЕНИЕ АССИГНОВАНИЙ НА КАПИТАЛЬНЫЕ ВЛОЖЕНИЯ ИЗ БЮДЖЕТА РАЙОНА ПО НАПРАВЛЕНИЯМ И ОБЪЕКТАМ В 2023 ГОДУ И ПЛАНОВОМ ПЕРИОДЕ 2024 И 2025 ГОДОВ</t>
  </si>
  <si>
    <t>Разработка проектно-сметной документации по реконструкции  автомобильных дорог</t>
  </si>
  <si>
    <t>2025 год</t>
  </si>
  <si>
    <t>Реконструкция тепловых сетей на ст.Евсино Искитимского района Новосибирской области</t>
  </si>
  <si>
    <t>70480</t>
  </si>
  <si>
    <t>S0480</t>
  </si>
  <si>
    <t>Муниципальная программа "Охрана окружающей среды Искитимского района Новосибирской области"</t>
  </si>
  <si>
    <t>Осуществление малобюджетного строительства, реконструкции, благоустройства, ремонта спортивных сооружений, обеспечения оборудованием и инвентарем спортивных объектов, приобретение объектов недвижимого имущества спортивного назначения</t>
  </si>
  <si>
    <t>Разработка ПСД на строительство полигона ТБО вблизи с.Завьялово</t>
  </si>
  <si>
    <t>Расходы для обеспечения устойчивого функционирования автомобильных дорог  местного значения и искусственных сооружений на них, а также улично-дорожной сети в муниципальных образованиях  в рамках муниципальной программы "Развитие автомобильных дорог общего пользования местного значения Искитимского района Новосибирской области и повышение безопасности дорожного движения"</t>
  </si>
  <si>
    <t xml:space="preserve">Подготовка проектно-сметной документации по строительству водопроводов </t>
  </si>
  <si>
    <t>Подготовка проектно-сметной документации по реконструкции тепловых сетей в с.Улыбино Искитимского района Новосибирской области</t>
  </si>
  <si>
    <t>Подготовка проектно-сметной документации по реконструкции тепловых сетей на ст.Евсино Искитимского района Новосибирской области</t>
  </si>
  <si>
    <t>Вневедомственная экспертиза ПСД незаконченного строительством объекта "Строительство стадиона в р.п.Линево Искитимского района Новосибирской области"</t>
  </si>
  <si>
    <t>70640</t>
  </si>
  <si>
    <t>S0640</t>
  </si>
  <si>
    <t>Строительство водопроводов в с.Преображенка, д.Бородавкино и в д.Шибково</t>
  </si>
  <si>
    <t>07</t>
  </si>
  <si>
    <t>Осуществление реконструкции учреждений образования</t>
  </si>
  <si>
    <t>Проектно-изыскательские работы, прохождение экспертизы, оплата технических условий по объекту: "Строительства спортивного комплекса в р.п.Линево"</t>
  </si>
  <si>
    <t>Строительно-монтажные работы по объекту: "Строительства спортивного комплекса в р.п.Линево"</t>
  </si>
  <si>
    <t>прохождение государственной экспертизы по объекту: "Выполнение работ по разработке проектной документации по газоснабжению жилых домов на ст.Евсино"</t>
  </si>
  <si>
    <t>Подготовка проектно-сметной документации (актуализация смет) на реконструкцию водопроводов в с.Преображенка, д.Шибково и д.Бородавкино</t>
  </si>
  <si>
    <t>Установка оборудования системы водоочистки и скважин в д.Бердь и п.Мичуринский</t>
  </si>
  <si>
    <t>Cтроительный и авторский контроль по объекту: "Строительство водопровода по улицам Зеленая, Набережная, Школьная в д.Бородавкино"</t>
  </si>
  <si>
    <t xml:space="preserve">Cтроительный и авторский контроль по объекту: "Строительство водопровода по улицам Гагарина, Майская, Береговая, Лесная, Советская, Озерная, Молодежная в д.Шибково" </t>
  </si>
  <si>
    <t>строительный и авторский контроль по объекту: "Строительство водопровода по улицам Центальная, Полевая, Октябрьская, Первомайская, Мира, Советская, пер.Степной в с.Преображенка"</t>
  </si>
  <si>
    <t xml:space="preserve">Геофизическое исследование участков в п.Листвянский, с.Лебедевка и п.Каменка для проектирования водозаборных скважин </t>
  </si>
  <si>
    <t>Выполнение проектно-изыскательских работ, прохождение экспертизы по объекту: "Строительство спортивного зала МКОУ "ООШ п.Барабка"</t>
  </si>
  <si>
    <t>Разработка проектной и рабочей документации и выполнение изыскательских работ по реконструкции  автомобильной дороги: «Автомобильная дорога – «Искитим – Святой ключ»</t>
  </si>
  <si>
    <t>Закупка искусственного покрытия поля в рамках проведения строительно-монтажных работ по объекту: "Строительство стадиона в р.п.Линево Искитимского района Новосибирской области"</t>
  </si>
  <si>
    <t>Проведение государственной экспертизы инженерных изысканий, проектной документации и определения достоверности сметной стоимости по объекту: "Реконструкция  автомобильной дороги "Искитим - Святой ключ" в Искитимском районе Новосибирской области"</t>
  </si>
  <si>
    <t xml:space="preserve">Выполнение проектно-изыскательских работ на объект "Строительство служебного жилья - двухквартирного жилого дома в д.Бурмистрово Искитимского района Новосибирской области" </t>
  </si>
  <si>
    <t>Строительство служебного жилья</t>
  </si>
  <si>
    <t>"О бюджете Искитимского района Новосибирской области на 2023 год</t>
  </si>
  <si>
    <t>и плановый период 2024 и 2025 годов"</t>
  </si>
  <si>
    <t xml:space="preserve">к  решению сессии Совета депутатов Искитимского района Новосибирской области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</si>
</sst>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#,##0.0;[Red]\-#,##0.0"/>
    <numFmt numFmtId="165" formatCode="00.00.00"/>
    <numFmt numFmtId="166" formatCode="00\.00\.00"/>
    <numFmt numFmtId="167" formatCode="#,##0.0_ ;[Red]\-#,##0.0\ 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43" fontId="11" fillId="0" borderId="0" applyFont="0" applyFill="0" applyBorder="0" applyAlignment="0" applyProtection="0"/>
  </cellStyleXfs>
  <cellXfs count="12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4" fillId="0" borderId="1" xfId="1" applyFont="1" applyFill="1" applyBorder="1" applyProtection="1">
      <protection hidden="1"/>
    </xf>
    <xf numFmtId="165" fontId="6" fillId="0" borderId="2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Protection="1">
      <protection hidden="1"/>
    </xf>
    <xf numFmtId="164" fontId="3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6" fillId="0" borderId="5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Continuous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1" applyNumberFormat="1" applyFont="1" applyFill="1" applyBorder="1" applyAlignment="1" applyProtection="1">
      <alignment horizontal="centerContinuous" vertical="center"/>
      <protection hidden="1"/>
    </xf>
    <xf numFmtId="0" fontId="6" fillId="0" borderId="2" xfId="1" applyNumberFormat="1" applyFont="1" applyFill="1" applyBorder="1" applyAlignment="1" applyProtection="1">
      <alignment horizontal="centerContinuous" vertical="center"/>
      <protection hidden="1"/>
    </xf>
    <xf numFmtId="0" fontId="6" fillId="0" borderId="2" xfId="1" applyNumberFormat="1" applyFont="1" applyFill="1" applyBorder="1" applyAlignment="1" applyProtection="1">
      <protection hidden="1"/>
    </xf>
    <xf numFmtId="0" fontId="6" fillId="0" borderId="4" xfId="1" applyNumberFormat="1" applyFont="1" applyFill="1" applyBorder="1" applyAlignment="1" applyProtection="1">
      <protection hidden="1"/>
    </xf>
    <xf numFmtId="0" fontId="4" fillId="0" borderId="0" xfId="1" applyFont="1" applyFill="1" applyBorder="1" applyProtection="1"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6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0" xfId="1" applyNumberFormat="1" applyFont="1" applyFill="1" applyBorder="1" applyAlignment="1" applyProtection="1">
      <alignment horizontal="center" vertical="center" wrapText="1"/>
      <protection hidden="1"/>
    </xf>
    <xf numFmtId="49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49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7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0" applyFont="1" applyFill="1" applyBorder="1" applyAlignment="1">
      <alignment wrapText="1"/>
    </xf>
    <xf numFmtId="0" fontId="10" fillId="0" borderId="2" xfId="0" applyFont="1" applyFill="1" applyBorder="1" applyAlignment="1">
      <alignment horizontal="left" vertical="center" wrapText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left" vertical="center" wrapText="1"/>
      <protection hidden="1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/>
    </xf>
    <xf numFmtId="164" fontId="6" fillId="0" borderId="3" xfId="1" applyNumberFormat="1" applyFont="1" applyFill="1" applyBorder="1" applyAlignment="1" applyProtection="1">
      <alignment horizontal="right" vertical="center" wrapText="1"/>
      <protection hidden="1"/>
    </xf>
    <xf numFmtId="165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Font="1" applyFill="1" applyBorder="1" applyAlignment="1" applyProtection="1">
      <alignment horizontal="center"/>
      <protection hidden="1"/>
    </xf>
    <xf numFmtId="0" fontId="6" fillId="0" borderId="8" xfId="1" applyFont="1" applyBorder="1" applyAlignment="1">
      <alignment horizontal="center"/>
    </xf>
    <xf numFmtId="164" fontId="3" fillId="0" borderId="3" xfId="1" applyNumberFormat="1" applyFont="1" applyFill="1" applyBorder="1" applyAlignment="1" applyProtection="1">
      <alignment vertical="center" wrapText="1"/>
      <protection hidden="1"/>
    </xf>
    <xf numFmtId="0" fontId="6" fillId="2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165" fontId="6" fillId="0" borderId="2" xfId="1" applyNumberFormat="1" applyFont="1" applyFill="1" applyBorder="1" applyAlignment="1" applyProtection="1">
      <alignment vertical="center" wrapText="1"/>
      <protection hidden="1"/>
    </xf>
    <xf numFmtId="164" fontId="6" fillId="0" borderId="3" xfId="1" applyNumberFormat="1" applyFont="1" applyFill="1" applyBorder="1" applyAlignment="1" applyProtection="1">
      <alignment vertical="center" wrapText="1"/>
      <protection hidden="1"/>
    </xf>
    <xf numFmtId="0" fontId="3" fillId="0" borderId="2" xfId="0" applyFont="1" applyFill="1" applyBorder="1" applyAlignment="1">
      <alignment horizontal="left" vertical="top" wrapText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left" vertical="center" wrapText="1"/>
      <protection hidden="1"/>
    </xf>
    <xf numFmtId="166" fontId="6" fillId="0" borderId="2" xfId="1" applyNumberFormat="1" applyFont="1" applyFill="1" applyBorder="1" applyAlignment="1" applyProtection="1">
      <alignment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2" xfId="1" applyNumberFormat="1" applyFont="1" applyFill="1" applyBorder="1" applyAlignment="1" applyProtection="1">
      <alignment horizontal="right" vertical="center" wrapText="1"/>
      <protection hidden="1"/>
    </xf>
    <xf numFmtId="165" fontId="6" fillId="0" borderId="8" xfId="1" applyNumberFormat="1" applyFont="1" applyFill="1" applyBorder="1" applyAlignment="1" applyProtection="1">
      <alignment horizontal="left" vertical="center" wrapText="1"/>
      <protection hidden="1"/>
    </xf>
    <xf numFmtId="0" fontId="12" fillId="0" borderId="8" xfId="0" quotePrefix="1" applyFont="1" applyBorder="1" applyAlignment="1">
      <alignment horizontal="left" wrapText="1"/>
    </xf>
    <xf numFmtId="0" fontId="12" fillId="0" borderId="8" xfId="0" quotePrefix="1" applyFont="1" applyBorder="1" applyAlignment="1">
      <alignment horizontal="left" vertical="center" wrapText="1"/>
    </xf>
    <xf numFmtId="165" fontId="3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0" xfId="0" applyNumberFormat="1" applyFont="1" applyFill="1" applyBorder="1" applyAlignment="1" applyProtection="1">
      <alignment horizontal="left" vertical="center" wrapText="1"/>
      <protection hidden="1"/>
    </xf>
    <xf numFmtId="165" fontId="6" fillId="0" borderId="5" xfId="1" applyNumberFormat="1" applyFont="1" applyFill="1" applyBorder="1" applyAlignment="1" applyProtection="1">
      <alignment horizontal="left" vertical="center" wrapText="1"/>
      <protection hidden="1"/>
    </xf>
    <xf numFmtId="165" fontId="6" fillId="0" borderId="16" xfId="1" applyNumberFormat="1" applyFont="1" applyFill="1" applyBorder="1" applyAlignment="1" applyProtection="1">
      <alignment horizontal="left" vertical="center" wrapText="1"/>
      <protection hidden="1"/>
    </xf>
    <xf numFmtId="43" fontId="1" fillId="0" borderId="0" xfId="1" applyNumberFormat="1"/>
    <xf numFmtId="167" fontId="1" fillId="0" borderId="0" xfId="1" applyNumberFormat="1"/>
    <xf numFmtId="0" fontId="12" fillId="0" borderId="2" xfId="0" quotePrefix="1" applyFont="1" applyBorder="1" applyAlignment="1">
      <alignment horizontal="left" wrapText="1"/>
    </xf>
    <xf numFmtId="0" fontId="1" fillId="0" borderId="2" xfId="1" applyBorder="1"/>
    <xf numFmtId="0" fontId="6" fillId="0" borderId="2" xfId="1" applyFont="1" applyBorder="1" applyAlignment="1">
      <alignment horizontal="left" vertical="center" wrapText="1"/>
    </xf>
    <xf numFmtId="165" fontId="6" fillId="0" borderId="5" xfId="1" applyNumberFormat="1" applyFont="1" applyFill="1" applyBorder="1" applyAlignment="1" applyProtection="1">
      <alignment horizontal="left" vertical="center" wrapText="1"/>
      <protection hidden="1"/>
    </xf>
    <xf numFmtId="165" fontId="6" fillId="0" borderId="15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15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165" fontId="6" fillId="0" borderId="5" xfId="1" applyNumberFormat="1" applyFont="1" applyFill="1" applyBorder="1" applyAlignment="1" applyProtection="1">
      <alignment horizontal="left" vertical="center" wrapText="1"/>
      <protection hidden="1"/>
    </xf>
    <xf numFmtId="165" fontId="6" fillId="0" borderId="15" xfId="1" applyNumberFormat="1" applyFont="1" applyFill="1" applyBorder="1" applyAlignment="1" applyProtection="1">
      <alignment horizontal="left" vertical="center" wrapText="1"/>
      <protection hidden="1"/>
    </xf>
    <xf numFmtId="165" fontId="6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2" xfId="1" applyNumberFormat="1" applyFont="1" applyFill="1" applyBorder="1" applyAlignment="1" applyProtection="1">
      <protection hidden="1"/>
    </xf>
    <xf numFmtId="164" fontId="6" fillId="0" borderId="2" xfId="1" applyNumberFormat="1" applyFont="1" applyBorder="1" applyAlignment="1"/>
    <xf numFmtId="164" fontId="6" fillId="0" borderId="3" xfId="1" applyNumberFormat="1" applyFont="1" applyFill="1" applyBorder="1" applyAlignment="1" applyProtection="1">
      <protection hidden="1"/>
    </xf>
    <xf numFmtId="164" fontId="6" fillId="0" borderId="3" xfId="1" applyNumberFormat="1" applyFont="1" applyFill="1" applyBorder="1" applyAlignment="1"/>
    <xf numFmtId="164" fontId="3" fillId="0" borderId="3" xfId="2" applyNumberFormat="1" applyFont="1" applyFill="1" applyBorder="1" applyAlignment="1" applyProtection="1">
      <alignment vertical="center" wrapText="1"/>
      <protection hidden="1"/>
    </xf>
    <xf numFmtId="164" fontId="6" fillId="0" borderId="3" xfId="2" applyNumberFormat="1" applyFont="1" applyFill="1" applyBorder="1" applyAlignment="1" applyProtection="1">
      <alignment vertical="center" wrapText="1"/>
      <protection hidden="1"/>
    </xf>
    <xf numFmtId="164" fontId="6" fillId="0" borderId="3" xfId="2" applyNumberFormat="1" applyFont="1" applyFill="1" applyBorder="1" applyAlignment="1" applyProtection="1">
      <protection hidden="1"/>
    </xf>
    <xf numFmtId="164" fontId="6" fillId="0" borderId="3" xfId="2" applyNumberFormat="1" applyFont="1" applyFill="1" applyBorder="1" applyAlignment="1"/>
    <xf numFmtId="164" fontId="6" fillId="0" borderId="2" xfId="1" applyNumberFormat="1" applyFont="1" applyFill="1" applyBorder="1" applyAlignment="1"/>
    <xf numFmtId="164" fontId="3" fillId="0" borderId="3" xfId="1" applyNumberFormat="1" applyFont="1" applyFill="1" applyBorder="1" applyAlignment="1" applyProtection="1">
      <protection hidden="1"/>
    </xf>
    <xf numFmtId="164" fontId="3" fillId="0" borderId="3" xfId="1" applyNumberFormat="1" applyFont="1" applyFill="1" applyBorder="1" applyAlignment="1"/>
    <xf numFmtId="164" fontId="6" fillId="0" borderId="2" xfId="2" applyNumberFormat="1" applyFont="1" applyFill="1" applyBorder="1" applyAlignment="1" applyProtection="1">
      <protection hidden="1"/>
    </xf>
    <xf numFmtId="164" fontId="6" fillId="0" borderId="2" xfId="1" applyNumberFormat="1" applyFont="1" applyFill="1" applyBorder="1" applyProtection="1">
      <protection hidden="1"/>
    </xf>
    <xf numFmtId="164" fontId="6" fillId="0" borderId="2" xfId="1" applyNumberFormat="1" applyFont="1" applyFill="1" applyBorder="1"/>
    <xf numFmtId="164" fontId="6" fillId="0" borderId="2" xfId="1" applyNumberFormat="1" applyFont="1" applyBorder="1"/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8" xfId="0" quotePrefix="1" applyFont="1" applyFill="1" applyBorder="1" applyAlignment="1">
      <alignment horizontal="left" wrapText="1"/>
    </xf>
    <xf numFmtId="0" fontId="13" fillId="0" borderId="8" xfId="0" quotePrefix="1" applyFont="1" applyFill="1" applyBorder="1" applyAlignment="1">
      <alignment horizontal="left" wrapText="1"/>
    </xf>
    <xf numFmtId="0" fontId="6" fillId="0" borderId="2" xfId="1" applyFont="1" applyBorder="1" applyAlignment="1" applyProtection="1">
      <alignment horizontal="center"/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right" vertical="center" wrapText="1"/>
      <protection hidden="1"/>
    </xf>
    <xf numFmtId="0" fontId="6" fillId="0" borderId="0" xfId="1" applyNumberFormat="1" applyFont="1" applyFill="1" applyAlignment="1" applyProtection="1">
      <alignment horizontal="right" wrapText="1"/>
      <protection hidden="1"/>
    </xf>
    <xf numFmtId="0" fontId="6" fillId="0" borderId="0" xfId="1" applyFont="1" applyFill="1" applyAlignment="1" applyProtection="1">
      <alignment horizontal="right"/>
      <protection hidden="1"/>
    </xf>
    <xf numFmtId="165" fontId="6" fillId="0" borderId="5" xfId="1" applyNumberFormat="1" applyFont="1" applyFill="1" applyBorder="1" applyAlignment="1" applyProtection="1">
      <alignment horizontal="left" vertical="center" wrapText="1"/>
      <protection hidden="1"/>
    </xf>
    <xf numFmtId="165" fontId="6" fillId="0" borderId="16" xfId="1" applyNumberFormat="1" applyFont="1" applyFill="1" applyBorder="1" applyAlignment="1" applyProtection="1">
      <alignment horizontal="left" vertical="center" wrapText="1"/>
      <protection hidden="1"/>
    </xf>
    <xf numFmtId="165" fontId="6" fillId="0" borderId="15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6" fillId="0" borderId="6" xfId="1" applyNumberFormat="1" applyFont="1" applyFill="1" applyBorder="1" applyAlignment="1" applyProtection="1">
      <alignment horizontal="left" vertical="center" wrapText="1"/>
      <protection hidden="1"/>
    </xf>
    <xf numFmtId="165" fontId="6" fillId="0" borderId="8" xfId="1" applyNumberFormat="1" applyFont="1" applyFill="1" applyBorder="1" applyAlignment="1" applyProtection="1">
      <alignment horizontal="left" vertical="center" wrapText="1"/>
      <protection hidden="1"/>
    </xf>
    <xf numFmtId="0" fontId="0" fillId="0" borderId="8" xfId="0" applyFont="1" applyFill="1" applyBorder="1" applyAlignment="1">
      <alignment horizontal="left" vertical="center" wrapText="1"/>
    </xf>
    <xf numFmtId="0" fontId="13" fillId="0" borderId="6" xfId="0" quotePrefix="1" applyFont="1" applyFill="1" applyBorder="1" applyAlignment="1">
      <alignment horizontal="left" wrapText="1"/>
    </xf>
    <xf numFmtId="0" fontId="13" fillId="0" borderId="8" xfId="0" quotePrefix="1" applyFont="1" applyFill="1" applyBorder="1" applyAlignment="1">
      <alignment horizontal="left" wrapText="1"/>
    </xf>
    <xf numFmtId="0" fontId="13" fillId="0" borderId="6" xfId="0" quotePrefix="1" applyFont="1" applyBorder="1" applyAlignment="1">
      <alignment horizontal="left" wrapText="1"/>
    </xf>
    <xf numFmtId="0" fontId="13" fillId="0" borderId="8" xfId="0" quotePrefix="1" applyFont="1" applyBorder="1" applyAlignment="1">
      <alignment horizontal="left" wrapText="1"/>
    </xf>
    <xf numFmtId="0" fontId="13" fillId="0" borderId="6" xfId="0" quotePrefix="1" applyFont="1" applyBorder="1" applyAlignment="1">
      <alignment horizontal="left" vertical="center" wrapText="1"/>
    </xf>
    <xf numFmtId="0" fontId="13" fillId="0" borderId="14" xfId="0" quotePrefix="1" applyFont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2"/>
  <sheetViews>
    <sheetView showGridLines="0" tabSelected="1" topLeftCell="E8" workbookViewId="0">
      <selection activeCell="R28" sqref="R28"/>
    </sheetView>
  </sheetViews>
  <sheetFormatPr defaultColWidth="9.140625" defaultRowHeight="12.75" x14ac:dyDescent="0.2"/>
  <cols>
    <col min="1" max="4" width="0" style="1" hidden="1" customWidth="1"/>
    <col min="5" max="5" width="55.42578125" style="1" customWidth="1"/>
    <col min="6" max="10" width="0" style="1" hidden="1" customWidth="1"/>
    <col min="11" max="11" width="7.85546875" style="1" customWidth="1"/>
    <col min="12" max="13" width="5" style="1" customWidth="1"/>
    <col min="14" max="14" width="6.28515625" style="1" customWidth="1"/>
    <col min="15" max="15" width="4.42578125" style="1" customWidth="1"/>
    <col min="16" max="16" width="8.140625" style="1" customWidth="1"/>
    <col min="17" max="17" width="6.42578125" style="1" customWidth="1"/>
    <col min="18" max="18" width="14.5703125" style="1" customWidth="1"/>
    <col min="19" max="19" width="16.42578125" style="1" customWidth="1"/>
    <col min="20" max="20" width="16" style="1" customWidth="1"/>
    <col min="21" max="21" width="13.140625" style="1" bestFit="1" customWidth="1"/>
    <col min="22" max="16384" width="9.140625" style="1"/>
  </cols>
  <sheetData>
    <row r="1" spans="1:22" ht="18.75" x14ac:dyDescent="0.3">
      <c r="A1" s="6"/>
      <c r="B1" s="26"/>
      <c r="C1" s="26"/>
      <c r="D1" s="26"/>
      <c r="E1" s="26"/>
      <c r="F1" s="26"/>
      <c r="G1" s="26"/>
      <c r="H1" s="26"/>
      <c r="I1" s="26"/>
      <c r="J1" s="26"/>
      <c r="K1" s="3"/>
      <c r="L1" s="28"/>
      <c r="M1" s="28"/>
      <c r="N1" s="28"/>
      <c r="O1" s="28"/>
      <c r="P1" s="28"/>
      <c r="Q1" s="2"/>
      <c r="R1" s="109" t="s">
        <v>90</v>
      </c>
      <c r="S1" s="109"/>
      <c r="T1" s="109"/>
    </row>
    <row r="2" spans="1:22" ht="17.649999999999999" customHeight="1" x14ac:dyDescent="0.3">
      <c r="A2" s="6"/>
      <c r="B2" s="26"/>
      <c r="C2" s="26"/>
      <c r="D2" s="26"/>
      <c r="E2" s="26"/>
      <c r="F2" s="26"/>
      <c r="G2" s="26"/>
      <c r="H2" s="26"/>
      <c r="I2" s="26"/>
      <c r="J2" s="26"/>
      <c r="K2" s="112" t="s">
        <v>153</v>
      </c>
      <c r="L2" s="112"/>
      <c r="M2" s="112"/>
      <c r="N2" s="112"/>
      <c r="O2" s="112"/>
      <c r="P2" s="112"/>
      <c r="Q2" s="112"/>
      <c r="R2" s="112"/>
      <c r="S2" s="112"/>
      <c r="T2" s="112"/>
    </row>
    <row r="3" spans="1:22" ht="15.6" customHeight="1" x14ac:dyDescent="0.3">
      <c r="A3" s="6"/>
      <c r="B3" s="26"/>
      <c r="C3" s="26"/>
      <c r="D3" s="26"/>
      <c r="E3" s="26"/>
      <c r="F3" s="26"/>
      <c r="G3" s="26"/>
      <c r="H3" s="26"/>
      <c r="I3" s="26"/>
      <c r="J3" s="26"/>
      <c r="K3" s="113" t="s">
        <v>151</v>
      </c>
      <c r="L3" s="113"/>
      <c r="M3" s="113"/>
      <c r="N3" s="113"/>
      <c r="O3" s="113"/>
      <c r="P3" s="113"/>
      <c r="Q3" s="113"/>
      <c r="R3" s="113"/>
      <c r="S3" s="113"/>
      <c r="T3" s="113"/>
    </row>
    <row r="4" spans="1:22" ht="15.6" customHeight="1" x14ac:dyDescent="0.3">
      <c r="A4" s="6"/>
      <c r="B4" s="26"/>
      <c r="C4" s="26"/>
      <c r="D4" s="26"/>
      <c r="E4" s="26"/>
      <c r="F4" s="26"/>
      <c r="G4" s="26"/>
      <c r="H4" s="26"/>
      <c r="I4" s="26"/>
      <c r="J4" s="26"/>
      <c r="K4" s="26"/>
      <c r="L4" s="28"/>
      <c r="M4" s="28"/>
      <c r="N4" s="28"/>
      <c r="O4" s="28"/>
      <c r="P4" s="111" t="s">
        <v>152</v>
      </c>
      <c r="Q4" s="111"/>
      <c r="R4" s="111"/>
      <c r="S4" s="111"/>
      <c r="T4" s="111"/>
    </row>
    <row r="5" spans="1:22" ht="31.7" customHeight="1" x14ac:dyDescent="0.3">
      <c r="A5" s="6"/>
      <c r="B5" s="26"/>
      <c r="C5" s="26"/>
      <c r="D5" s="26"/>
      <c r="E5" s="110" t="s">
        <v>117</v>
      </c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</row>
    <row r="6" spans="1:22" ht="18.75" x14ac:dyDescent="0.3">
      <c r="A6" s="6"/>
      <c r="B6" s="26"/>
      <c r="C6" s="26"/>
      <c r="D6" s="26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"/>
    </row>
    <row r="7" spans="1:22" ht="18.75" x14ac:dyDescent="0.3">
      <c r="A7" s="6"/>
      <c r="B7" s="26"/>
      <c r="C7" s="26"/>
      <c r="D7" s="26"/>
      <c r="E7" s="2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"/>
      <c r="S7" s="2"/>
    </row>
    <row r="8" spans="1:22" ht="19.5" thickBot="1" x14ac:dyDescent="0.35">
      <c r="A8" s="6"/>
      <c r="B8" s="26"/>
      <c r="C8" s="26"/>
      <c r="D8" s="26"/>
      <c r="E8" s="2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5" t="s">
        <v>15</v>
      </c>
      <c r="S8" s="2"/>
    </row>
    <row r="9" spans="1:22" ht="18.75" customHeight="1" thickBot="1" x14ac:dyDescent="0.35">
      <c r="A9" s="24"/>
      <c r="B9" s="117" t="s">
        <v>14</v>
      </c>
      <c r="C9" s="117" t="s">
        <v>13</v>
      </c>
      <c r="D9" s="117" t="s">
        <v>12</v>
      </c>
      <c r="E9" s="119" t="s">
        <v>11</v>
      </c>
      <c r="F9" s="23" t="s">
        <v>0</v>
      </c>
      <c r="G9" s="22"/>
      <c r="H9" s="22"/>
      <c r="I9" s="22"/>
      <c r="J9" s="22"/>
      <c r="K9" s="21" t="s">
        <v>10</v>
      </c>
      <c r="L9" s="21"/>
      <c r="M9" s="21"/>
      <c r="N9" s="21"/>
      <c r="O9" s="21"/>
      <c r="P9" s="21"/>
      <c r="Q9" s="20"/>
      <c r="R9" s="108" t="s">
        <v>9</v>
      </c>
      <c r="S9" s="108"/>
      <c r="T9" s="108"/>
    </row>
    <row r="10" spans="1:22" ht="25.5" customHeight="1" thickBot="1" x14ac:dyDescent="0.35">
      <c r="A10" s="4"/>
      <c r="B10" s="118"/>
      <c r="C10" s="118"/>
      <c r="D10" s="117"/>
      <c r="E10" s="119"/>
      <c r="F10" s="8" t="s">
        <v>3</v>
      </c>
      <c r="G10" s="19" t="s">
        <v>8</v>
      </c>
      <c r="H10" s="19" t="s">
        <v>7</v>
      </c>
      <c r="I10" s="19" t="s">
        <v>2</v>
      </c>
      <c r="J10" s="10"/>
      <c r="K10" s="10" t="s">
        <v>6</v>
      </c>
      <c r="L10" s="18" t="s">
        <v>5</v>
      </c>
      <c r="M10" s="18" t="s">
        <v>4</v>
      </c>
      <c r="N10" s="17" t="s">
        <v>3</v>
      </c>
      <c r="O10" s="17"/>
      <c r="P10" s="17"/>
      <c r="Q10" s="16" t="s">
        <v>2</v>
      </c>
      <c r="R10" s="56" t="s">
        <v>75</v>
      </c>
      <c r="S10" s="57" t="s">
        <v>94</v>
      </c>
      <c r="T10" s="58" t="s">
        <v>119</v>
      </c>
    </row>
    <row r="11" spans="1:22" ht="18.75" x14ac:dyDescent="0.3">
      <c r="A11" s="15"/>
      <c r="B11" s="14"/>
      <c r="C11" s="14"/>
      <c r="D11" s="13"/>
      <c r="E11" s="12" t="s">
        <v>1</v>
      </c>
      <c r="F11" s="11"/>
      <c r="G11" s="10"/>
      <c r="H11" s="10"/>
      <c r="I11" s="9"/>
      <c r="J11" s="9"/>
      <c r="K11" s="19"/>
      <c r="L11" s="19"/>
      <c r="M11" s="19"/>
      <c r="N11" s="19"/>
      <c r="O11" s="19"/>
      <c r="P11" s="19"/>
      <c r="Q11" s="19"/>
      <c r="R11" s="59">
        <f>+R21+R26+R32+R55+R100+R105+R29+R77+R14+R74+R103+R72+R24</f>
        <v>342842.40504000004</v>
      </c>
      <c r="S11" s="59">
        <f>+S21+S26+S32+S55+S100+S105+S29+S77+S14+S74+S103+S72+S24</f>
        <v>325327.57884999999</v>
      </c>
      <c r="T11" s="59">
        <f>+T21+T26+T32+T55+T100+T105+T29+T77+T14+T74+T103+T72+T24</f>
        <v>252445.84672999999</v>
      </c>
      <c r="U11" s="77"/>
      <c r="V11" s="78"/>
    </row>
    <row r="12" spans="1:22" ht="18.75" hidden="1" x14ac:dyDescent="0.3">
      <c r="A12" s="29"/>
      <c r="B12" s="14"/>
      <c r="C12" s="14"/>
      <c r="D12" s="30"/>
      <c r="E12" s="66" t="s">
        <v>81</v>
      </c>
      <c r="F12" s="44"/>
      <c r="G12" s="10"/>
      <c r="H12" s="10"/>
      <c r="I12" s="43"/>
      <c r="J12" s="43"/>
      <c r="K12" s="65"/>
      <c r="L12" s="65"/>
      <c r="M12" s="65"/>
      <c r="N12" s="65"/>
      <c r="O12" s="65"/>
      <c r="P12" s="65"/>
      <c r="Q12" s="65"/>
      <c r="R12" s="59">
        <f>+R13</f>
        <v>0</v>
      </c>
      <c r="S12" s="90"/>
      <c r="T12" s="91"/>
    </row>
    <row r="13" spans="1:22" ht="47.25" hidden="1" x14ac:dyDescent="0.3">
      <c r="A13" s="29"/>
      <c r="B13" s="14"/>
      <c r="C13" s="14"/>
      <c r="D13" s="30"/>
      <c r="E13" s="67" t="s">
        <v>80</v>
      </c>
      <c r="F13" s="44"/>
      <c r="G13" s="10"/>
      <c r="H13" s="10"/>
      <c r="I13" s="43"/>
      <c r="J13" s="43"/>
      <c r="K13" s="65"/>
      <c r="L13" s="31"/>
      <c r="M13" s="31"/>
      <c r="N13" s="65"/>
      <c r="O13" s="65"/>
      <c r="P13" s="31"/>
      <c r="Q13" s="65"/>
      <c r="R13" s="59"/>
      <c r="S13" s="90"/>
      <c r="T13" s="91"/>
    </row>
    <row r="14" spans="1:22" ht="102" x14ac:dyDescent="0.3">
      <c r="A14" s="29"/>
      <c r="B14" s="14"/>
      <c r="C14" s="14"/>
      <c r="D14" s="30"/>
      <c r="E14" s="42" t="s">
        <v>126</v>
      </c>
      <c r="F14" s="11"/>
      <c r="G14" s="10"/>
      <c r="H14" s="10"/>
      <c r="I14" s="9"/>
      <c r="J14" s="9"/>
      <c r="K14" s="31"/>
      <c r="L14" s="31"/>
      <c r="M14" s="31"/>
      <c r="N14" s="31"/>
      <c r="O14" s="31"/>
      <c r="P14" s="31"/>
      <c r="Q14" s="31"/>
      <c r="R14" s="59">
        <f>+R19+R20+R15+R17+R18+R16</f>
        <v>6090</v>
      </c>
      <c r="S14" s="59">
        <f t="shared" ref="S14:T14" si="0">+S19+S20+S15+S17+S18+S16</f>
        <v>8332.1646500000006</v>
      </c>
      <c r="T14" s="59">
        <f t="shared" si="0"/>
        <v>2864.0525299999999</v>
      </c>
    </row>
    <row r="15" spans="1:22" ht="75.2" customHeight="1" x14ac:dyDescent="0.3">
      <c r="A15" s="29"/>
      <c r="B15" s="14"/>
      <c r="C15" s="14"/>
      <c r="D15" s="30"/>
      <c r="E15" s="5" t="s">
        <v>146</v>
      </c>
      <c r="F15" s="44"/>
      <c r="G15" s="10"/>
      <c r="H15" s="10"/>
      <c r="I15" s="43"/>
      <c r="J15" s="43"/>
      <c r="K15" s="32" t="s">
        <v>18</v>
      </c>
      <c r="L15" s="32" t="s">
        <v>16</v>
      </c>
      <c r="M15" s="32" t="s">
        <v>23</v>
      </c>
      <c r="N15" s="32" t="s">
        <v>24</v>
      </c>
      <c r="O15" s="32" t="s">
        <v>20</v>
      </c>
      <c r="P15" s="32" t="s">
        <v>64</v>
      </c>
      <c r="Q15" s="31" t="s">
        <v>49</v>
      </c>
      <c r="R15" s="63">
        <v>2090</v>
      </c>
      <c r="S15" s="63"/>
      <c r="T15" s="59"/>
    </row>
    <row r="16" spans="1:22" ht="97.15" customHeight="1" x14ac:dyDescent="0.3">
      <c r="A16" s="29"/>
      <c r="B16" s="14"/>
      <c r="C16" s="14"/>
      <c r="D16" s="30"/>
      <c r="E16" s="5" t="s">
        <v>148</v>
      </c>
      <c r="F16" s="44"/>
      <c r="G16" s="10"/>
      <c r="H16" s="10"/>
      <c r="I16" s="43"/>
      <c r="J16" s="43"/>
      <c r="K16" s="32" t="s">
        <v>18</v>
      </c>
      <c r="L16" s="32" t="s">
        <v>16</v>
      </c>
      <c r="M16" s="32" t="s">
        <v>23</v>
      </c>
      <c r="N16" s="32" t="s">
        <v>24</v>
      </c>
      <c r="O16" s="32" t="s">
        <v>20</v>
      </c>
      <c r="P16" s="32" t="s">
        <v>64</v>
      </c>
      <c r="Q16" s="31" t="s">
        <v>49</v>
      </c>
      <c r="R16" s="63">
        <v>4000</v>
      </c>
      <c r="S16" s="63"/>
      <c r="T16" s="59"/>
    </row>
    <row r="17" spans="1:20" ht="31.5" x14ac:dyDescent="0.3">
      <c r="A17" s="29"/>
      <c r="B17" s="14"/>
      <c r="C17" s="14"/>
      <c r="D17" s="30"/>
      <c r="E17" s="5" t="s">
        <v>118</v>
      </c>
      <c r="F17" s="44"/>
      <c r="G17" s="10"/>
      <c r="H17" s="10"/>
      <c r="I17" s="43"/>
      <c r="J17" s="43"/>
      <c r="K17" s="32" t="s">
        <v>18</v>
      </c>
      <c r="L17" s="32" t="s">
        <v>16</v>
      </c>
      <c r="M17" s="32" t="s">
        <v>23</v>
      </c>
      <c r="N17" s="32" t="s">
        <v>24</v>
      </c>
      <c r="O17" s="32" t="s">
        <v>20</v>
      </c>
      <c r="P17" s="32" t="s">
        <v>64</v>
      </c>
      <c r="Q17" s="31" t="s">
        <v>49</v>
      </c>
      <c r="R17" s="63"/>
      <c r="S17" s="63">
        <f>6000+2332.16465</f>
        <v>8332.1646500000006</v>
      </c>
      <c r="T17" s="63">
        <v>2864.0525299999999</v>
      </c>
    </row>
    <row r="18" spans="1:20" ht="18.75" hidden="1" x14ac:dyDescent="0.3">
      <c r="A18" s="29"/>
      <c r="B18" s="14"/>
      <c r="C18" s="14"/>
      <c r="D18" s="30"/>
      <c r="E18" s="62"/>
      <c r="F18" s="44"/>
      <c r="G18" s="10"/>
      <c r="H18" s="10"/>
      <c r="I18" s="43"/>
      <c r="J18" s="43"/>
      <c r="K18" s="32" t="s">
        <v>18</v>
      </c>
      <c r="L18" s="32" t="s">
        <v>16</v>
      </c>
      <c r="M18" s="32" t="s">
        <v>23</v>
      </c>
      <c r="N18" s="32" t="s">
        <v>24</v>
      </c>
      <c r="O18" s="32" t="s">
        <v>20</v>
      </c>
      <c r="P18" s="32" t="s">
        <v>26</v>
      </c>
      <c r="Q18" s="31" t="s">
        <v>49</v>
      </c>
      <c r="R18" s="63"/>
      <c r="S18" s="59"/>
      <c r="T18" s="59"/>
    </row>
    <row r="19" spans="1:20" ht="31.5" hidden="1" customHeight="1" x14ac:dyDescent="0.3">
      <c r="A19" s="29"/>
      <c r="B19" s="14"/>
      <c r="C19" s="14"/>
      <c r="D19" s="30"/>
      <c r="E19" s="62"/>
      <c r="F19" s="11"/>
      <c r="G19" s="10"/>
      <c r="H19" s="10"/>
      <c r="I19" s="9"/>
      <c r="J19" s="9"/>
      <c r="K19" s="32" t="s">
        <v>18</v>
      </c>
      <c r="L19" s="32" t="s">
        <v>16</v>
      </c>
      <c r="M19" s="32" t="s">
        <v>23</v>
      </c>
      <c r="N19" s="32" t="s">
        <v>33</v>
      </c>
      <c r="O19" s="32" t="s">
        <v>17</v>
      </c>
      <c r="P19" s="32" t="s">
        <v>25</v>
      </c>
      <c r="Q19" s="31" t="s">
        <v>49</v>
      </c>
      <c r="R19" s="63"/>
      <c r="S19" s="90">
        <f>13645.2-250-13395.2</f>
        <v>0</v>
      </c>
      <c r="T19" s="91">
        <f>10588.1-10588.1</f>
        <v>0</v>
      </c>
    </row>
    <row r="20" spans="1:20" ht="31.5" hidden="1" customHeight="1" x14ac:dyDescent="0.3">
      <c r="A20" s="29"/>
      <c r="B20" s="14"/>
      <c r="C20" s="14"/>
      <c r="D20" s="30"/>
      <c r="E20" s="62"/>
      <c r="F20" s="40"/>
      <c r="G20" s="10"/>
      <c r="H20" s="10"/>
      <c r="I20" s="39"/>
      <c r="J20" s="39"/>
      <c r="K20" s="32" t="s">
        <v>18</v>
      </c>
      <c r="L20" s="32" t="s">
        <v>16</v>
      </c>
      <c r="M20" s="32" t="s">
        <v>23</v>
      </c>
      <c r="N20" s="32" t="s">
        <v>33</v>
      </c>
      <c r="O20" s="32" t="s">
        <v>17</v>
      </c>
      <c r="P20" s="32" t="s">
        <v>26</v>
      </c>
      <c r="Q20" s="31" t="s">
        <v>49</v>
      </c>
      <c r="R20" s="63"/>
      <c r="S20" s="90">
        <f>718.2-135.3-582.9</f>
        <v>0</v>
      </c>
      <c r="T20" s="91">
        <f>557.3-106.9-450.4</f>
        <v>0</v>
      </c>
    </row>
    <row r="21" spans="1:20" ht="90.75" hidden="1" customHeight="1" x14ac:dyDescent="0.3">
      <c r="A21" s="29"/>
      <c r="B21" s="14"/>
      <c r="C21" s="14"/>
      <c r="D21" s="30"/>
      <c r="E21" s="45" t="s">
        <v>91</v>
      </c>
      <c r="F21" s="44"/>
      <c r="G21" s="10"/>
      <c r="H21" s="10"/>
      <c r="I21" s="43"/>
      <c r="J21" s="43"/>
      <c r="K21" s="32"/>
      <c r="L21" s="32"/>
      <c r="M21" s="32"/>
      <c r="N21" s="32"/>
      <c r="O21" s="32"/>
      <c r="P21" s="32"/>
      <c r="Q21" s="31"/>
      <c r="R21" s="59">
        <f>+R22+R23</f>
        <v>0</v>
      </c>
      <c r="S21" s="59">
        <f t="shared" ref="S21:T21" si="1">+S22+S23</f>
        <v>0</v>
      </c>
      <c r="T21" s="59">
        <f t="shared" si="1"/>
        <v>0</v>
      </c>
    </row>
    <row r="22" spans="1:20" ht="24.6" hidden="1" customHeight="1" x14ac:dyDescent="0.3">
      <c r="A22" s="29"/>
      <c r="B22" s="14"/>
      <c r="C22" s="14"/>
      <c r="D22" s="30"/>
      <c r="E22" s="123" t="s">
        <v>107</v>
      </c>
      <c r="F22" s="44"/>
      <c r="G22" s="10"/>
      <c r="H22" s="10"/>
      <c r="I22" s="43"/>
      <c r="J22" s="43"/>
      <c r="K22" s="32" t="s">
        <v>18</v>
      </c>
      <c r="L22" s="32" t="s">
        <v>16</v>
      </c>
      <c r="M22" s="32" t="s">
        <v>23</v>
      </c>
      <c r="N22" s="32" t="s">
        <v>33</v>
      </c>
      <c r="O22" s="32" t="s">
        <v>17</v>
      </c>
      <c r="P22" s="32" t="s">
        <v>92</v>
      </c>
      <c r="Q22" s="31" t="s">
        <v>49</v>
      </c>
      <c r="R22" s="63"/>
      <c r="S22" s="92"/>
      <c r="T22" s="93"/>
    </row>
    <row r="23" spans="1:20" ht="23.45" hidden="1" customHeight="1" x14ac:dyDescent="0.3">
      <c r="A23" s="29"/>
      <c r="B23" s="14"/>
      <c r="C23" s="14"/>
      <c r="D23" s="30"/>
      <c r="E23" s="124"/>
      <c r="F23" s="44"/>
      <c r="G23" s="10"/>
      <c r="H23" s="10"/>
      <c r="I23" s="43"/>
      <c r="J23" s="43"/>
      <c r="K23" s="32" t="s">
        <v>18</v>
      </c>
      <c r="L23" s="32" t="s">
        <v>16</v>
      </c>
      <c r="M23" s="32" t="s">
        <v>23</v>
      </c>
      <c r="N23" s="32" t="s">
        <v>33</v>
      </c>
      <c r="O23" s="32" t="s">
        <v>17</v>
      </c>
      <c r="P23" s="32" t="s">
        <v>93</v>
      </c>
      <c r="Q23" s="31" t="s">
        <v>49</v>
      </c>
      <c r="R23" s="63"/>
      <c r="S23" s="92"/>
      <c r="T23" s="93"/>
    </row>
    <row r="24" spans="1:20" ht="23.45" customHeight="1" x14ac:dyDescent="0.3">
      <c r="A24" s="29"/>
      <c r="B24" s="14"/>
      <c r="C24" s="14"/>
      <c r="D24" s="30"/>
      <c r="E24" s="106" t="s">
        <v>150</v>
      </c>
      <c r="F24" s="51"/>
      <c r="G24" s="52"/>
      <c r="H24" s="52"/>
      <c r="I24" s="53"/>
      <c r="J24" s="53"/>
      <c r="K24" s="54"/>
      <c r="L24" s="54"/>
      <c r="M24" s="54"/>
      <c r="N24" s="54"/>
      <c r="O24" s="54"/>
      <c r="P24" s="54"/>
      <c r="Q24" s="55"/>
      <c r="R24" s="59">
        <f>+R25</f>
        <v>0</v>
      </c>
      <c r="S24" s="59">
        <f t="shared" ref="S24:T24" si="2">+S25</f>
        <v>5000</v>
      </c>
      <c r="T24" s="59">
        <f t="shared" si="2"/>
        <v>0</v>
      </c>
    </row>
    <row r="25" spans="1:20" ht="62.45" customHeight="1" x14ac:dyDescent="0.3">
      <c r="A25" s="29"/>
      <c r="B25" s="14"/>
      <c r="C25" s="14"/>
      <c r="D25" s="30"/>
      <c r="E25" s="107" t="s">
        <v>149</v>
      </c>
      <c r="F25" s="51"/>
      <c r="G25" s="52"/>
      <c r="H25" s="52"/>
      <c r="I25" s="53"/>
      <c r="J25" s="53"/>
      <c r="K25" s="32" t="s">
        <v>18</v>
      </c>
      <c r="L25" s="32" t="s">
        <v>19</v>
      </c>
      <c r="M25" s="32" t="s">
        <v>20</v>
      </c>
      <c r="N25" s="32" t="s">
        <v>33</v>
      </c>
      <c r="O25" s="32" t="s">
        <v>17</v>
      </c>
      <c r="P25" s="32" t="s">
        <v>34</v>
      </c>
      <c r="Q25" s="31" t="s">
        <v>49</v>
      </c>
      <c r="R25" s="63"/>
      <c r="S25" s="92">
        <v>5000</v>
      </c>
      <c r="T25" s="93"/>
    </row>
    <row r="26" spans="1:20" ht="63.75" x14ac:dyDescent="0.3">
      <c r="A26" s="29"/>
      <c r="B26" s="14"/>
      <c r="C26" s="14"/>
      <c r="D26" s="30"/>
      <c r="E26" s="79" t="s">
        <v>95</v>
      </c>
      <c r="F26" s="44"/>
      <c r="G26" s="10"/>
      <c r="H26" s="10"/>
      <c r="I26" s="43"/>
      <c r="J26" s="43"/>
      <c r="K26" s="32"/>
      <c r="L26" s="32"/>
      <c r="M26" s="32"/>
      <c r="N26" s="32"/>
      <c r="O26" s="32"/>
      <c r="P26" s="32"/>
      <c r="Q26" s="31"/>
      <c r="R26" s="94">
        <f>+R27+R28</f>
        <v>56223.130000000012</v>
      </c>
      <c r="S26" s="94">
        <f t="shared" ref="S26:T26" si="3">+S27+S28</f>
        <v>8961.2782000000007</v>
      </c>
      <c r="T26" s="94">
        <f t="shared" si="3"/>
        <v>41511.478199999998</v>
      </c>
    </row>
    <row r="27" spans="1:20" ht="26.1" customHeight="1" x14ac:dyDescent="0.3">
      <c r="A27" s="29"/>
      <c r="B27" s="14"/>
      <c r="C27" s="14"/>
      <c r="D27" s="30"/>
      <c r="E27" s="125" t="s">
        <v>98</v>
      </c>
      <c r="F27" s="44"/>
      <c r="G27" s="10"/>
      <c r="H27" s="10"/>
      <c r="I27" s="43"/>
      <c r="J27" s="43"/>
      <c r="K27" s="32" t="s">
        <v>18</v>
      </c>
      <c r="L27" s="32" t="s">
        <v>19</v>
      </c>
      <c r="M27" s="32" t="s">
        <v>20</v>
      </c>
      <c r="N27" s="32" t="s">
        <v>33</v>
      </c>
      <c r="O27" s="32" t="s">
        <v>17</v>
      </c>
      <c r="P27" s="32" t="s">
        <v>96</v>
      </c>
      <c r="Q27" s="31" t="s">
        <v>49</v>
      </c>
      <c r="R27" s="95">
        <f>38552.3782-28.26142+44386.65-55.61678-2959.11-8877.33-17754.6-2959.2</f>
        <v>50304.910000000011</v>
      </c>
      <c r="S27" s="96">
        <v>8961.2782000000007</v>
      </c>
      <c r="T27" s="97">
        <v>41511.478199999998</v>
      </c>
    </row>
    <row r="28" spans="1:20" ht="22.7" customHeight="1" x14ac:dyDescent="0.3">
      <c r="A28" s="29"/>
      <c r="B28" s="14"/>
      <c r="C28" s="14"/>
      <c r="D28" s="30"/>
      <c r="E28" s="126"/>
      <c r="F28" s="44"/>
      <c r="G28" s="10"/>
      <c r="H28" s="10"/>
      <c r="I28" s="43"/>
      <c r="J28" s="43"/>
      <c r="K28" s="32" t="s">
        <v>18</v>
      </c>
      <c r="L28" s="32" t="s">
        <v>19</v>
      </c>
      <c r="M28" s="32" t="s">
        <v>20</v>
      </c>
      <c r="N28" s="32" t="s">
        <v>33</v>
      </c>
      <c r="O28" s="32" t="s">
        <v>17</v>
      </c>
      <c r="P28" s="32" t="s">
        <v>97</v>
      </c>
      <c r="Q28" s="31" t="s">
        <v>49</v>
      </c>
      <c r="R28" s="95">
        <v>5918.22</v>
      </c>
      <c r="S28" s="96"/>
      <c r="T28" s="97"/>
    </row>
    <row r="29" spans="1:20" ht="47.25" x14ac:dyDescent="0.3">
      <c r="A29" s="29"/>
      <c r="B29" s="14"/>
      <c r="C29" s="14"/>
      <c r="D29" s="30"/>
      <c r="E29" s="72" t="s">
        <v>112</v>
      </c>
      <c r="F29" s="44"/>
      <c r="G29" s="10"/>
      <c r="H29" s="10"/>
      <c r="I29" s="43"/>
      <c r="J29" s="43"/>
      <c r="K29" s="32"/>
      <c r="L29" s="32"/>
      <c r="M29" s="32"/>
      <c r="N29" s="32"/>
      <c r="O29" s="32"/>
      <c r="P29" s="32"/>
      <c r="Q29" s="31"/>
      <c r="R29" s="94">
        <f t="shared" ref="R29:T29" si="4">+R30+R31</f>
        <v>0</v>
      </c>
      <c r="S29" s="94">
        <f t="shared" si="4"/>
        <v>5789.4740000000002</v>
      </c>
      <c r="T29" s="94">
        <f t="shared" si="4"/>
        <v>0</v>
      </c>
    </row>
    <row r="30" spans="1:20" ht="18.75" x14ac:dyDescent="0.3">
      <c r="A30" s="29"/>
      <c r="B30" s="14"/>
      <c r="C30" s="14"/>
      <c r="D30" s="30"/>
      <c r="E30" s="125" t="s">
        <v>101</v>
      </c>
      <c r="F30" s="44"/>
      <c r="G30" s="10"/>
      <c r="H30" s="10"/>
      <c r="I30" s="43"/>
      <c r="J30" s="43"/>
      <c r="K30" s="32" t="s">
        <v>18</v>
      </c>
      <c r="L30" s="32" t="s">
        <v>19</v>
      </c>
      <c r="M30" s="32" t="s">
        <v>20</v>
      </c>
      <c r="N30" s="32" t="s">
        <v>33</v>
      </c>
      <c r="O30" s="32" t="s">
        <v>17</v>
      </c>
      <c r="P30" s="32" t="s">
        <v>99</v>
      </c>
      <c r="Q30" s="31" t="s">
        <v>49</v>
      </c>
      <c r="R30" s="95"/>
      <c r="S30" s="96">
        <v>5500</v>
      </c>
      <c r="T30" s="97"/>
    </row>
    <row r="31" spans="1:20" ht="18.75" x14ac:dyDescent="0.3">
      <c r="A31" s="29"/>
      <c r="B31" s="14"/>
      <c r="C31" s="14"/>
      <c r="D31" s="30"/>
      <c r="E31" s="126"/>
      <c r="F31" s="44"/>
      <c r="G31" s="10"/>
      <c r="H31" s="10"/>
      <c r="I31" s="43"/>
      <c r="J31" s="43"/>
      <c r="K31" s="32" t="s">
        <v>18</v>
      </c>
      <c r="L31" s="32" t="s">
        <v>19</v>
      </c>
      <c r="M31" s="32" t="s">
        <v>20</v>
      </c>
      <c r="N31" s="32" t="s">
        <v>33</v>
      </c>
      <c r="O31" s="32" t="s">
        <v>17</v>
      </c>
      <c r="P31" s="32" t="s">
        <v>100</v>
      </c>
      <c r="Q31" s="31" t="s">
        <v>49</v>
      </c>
      <c r="R31" s="95"/>
      <c r="S31" s="96">
        <v>289.47399999999999</v>
      </c>
      <c r="T31" s="97"/>
    </row>
    <row r="32" spans="1:20" ht="32.25" x14ac:dyDescent="0.3">
      <c r="A32" s="29"/>
      <c r="B32" s="14"/>
      <c r="C32" s="14"/>
      <c r="D32" s="30"/>
      <c r="E32" s="71" t="s">
        <v>102</v>
      </c>
      <c r="F32" s="44"/>
      <c r="G32" s="10"/>
      <c r="H32" s="10"/>
      <c r="I32" s="43"/>
      <c r="J32" s="43"/>
      <c r="K32" s="32"/>
      <c r="L32" s="32"/>
      <c r="M32" s="32"/>
      <c r="N32" s="32"/>
      <c r="O32" s="32"/>
      <c r="P32" s="32"/>
      <c r="Q32" s="31"/>
      <c r="R32" s="94">
        <f>+R33+R34</f>
        <v>0</v>
      </c>
      <c r="S32" s="94">
        <f t="shared" ref="S32:T32" si="5">+S33+S34</f>
        <v>0</v>
      </c>
      <c r="T32" s="94">
        <f t="shared" si="5"/>
        <v>8070.3159999999998</v>
      </c>
    </row>
    <row r="33" spans="1:20" ht="31.5" customHeight="1" x14ac:dyDescent="0.3">
      <c r="A33" s="29"/>
      <c r="B33" s="14"/>
      <c r="C33" s="14"/>
      <c r="D33" s="30"/>
      <c r="E33" s="127" t="s">
        <v>102</v>
      </c>
      <c r="F33" s="44"/>
      <c r="G33" s="10"/>
      <c r="H33" s="10"/>
      <c r="I33" s="43"/>
      <c r="J33" s="43"/>
      <c r="K33" s="32" t="s">
        <v>18</v>
      </c>
      <c r="L33" s="32" t="s">
        <v>19</v>
      </c>
      <c r="M33" s="32" t="s">
        <v>20</v>
      </c>
      <c r="N33" s="32" t="s">
        <v>33</v>
      </c>
      <c r="O33" s="32" t="s">
        <v>17</v>
      </c>
      <c r="P33" s="32" t="s">
        <v>103</v>
      </c>
      <c r="Q33" s="31" t="s">
        <v>49</v>
      </c>
      <c r="R33" s="95"/>
      <c r="S33" s="96"/>
      <c r="T33" s="97">
        <v>7666.8</v>
      </c>
    </row>
    <row r="34" spans="1:20" ht="18.75" x14ac:dyDescent="0.3">
      <c r="A34" s="29"/>
      <c r="B34" s="14"/>
      <c r="C34" s="14"/>
      <c r="D34" s="30"/>
      <c r="E34" s="128"/>
      <c r="F34" s="44"/>
      <c r="G34" s="10"/>
      <c r="H34" s="10"/>
      <c r="I34" s="43"/>
      <c r="J34" s="43"/>
      <c r="K34" s="32" t="s">
        <v>18</v>
      </c>
      <c r="L34" s="32" t="s">
        <v>19</v>
      </c>
      <c r="M34" s="32" t="s">
        <v>20</v>
      </c>
      <c r="N34" s="32" t="s">
        <v>33</v>
      </c>
      <c r="O34" s="32" t="s">
        <v>17</v>
      </c>
      <c r="P34" s="32" t="s">
        <v>104</v>
      </c>
      <c r="Q34" s="31" t="s">
        <v>49</v>
      </c>
      <c r="R34" s="95"/>
      <c r="S34" s="96"/>
      <c r="T34" s="97">
        <v>403.51600000000002</v>
      </c>
    </row>
    <row r="35" spans="1:20" ht="94.5" hidden="1" x14ac:dyDescent="0.3">
      <c r="A35" s="29"/>
      <c r="B35" s="14"/>
      <c r="C35" s="14"/>
      <c r="D35" s="30"/>
      <c r="E35" s="50" t="s">
        <v>76</v>
      </c>
      <c r="F35" s="44"/>
      <c r="G35" s="10"/>
      <c r="H35" s="10"/>
      <c r="I35" s="43"/>
      <c r="J35" s="43"/>
      <c r="K35" s="32"/>
      <c r="L35" s="32"/>
      <c r="M35" s="32"/>
      <c r="N35" s="32"/>
      <c r="O35" s="32"/>
      <c r="P35" s="32"/>
      <c r="Q35" s="31"/>
      <c r="R35" s="59">
        <f>+R36+R38+R39+R40+R41+R42+R43+R44+R45+R46+R37+R47+R48</f>
        <v>0</v>
      </c>
      <c r="S35" s="59">
        <f t="shared" ref="S35:T35" si="6">+S36+S38+S39+S40+S41+S42+S43+S44+S45+S46+S37+S47+S48</f>
        <v>0</v>
      </c>
      <c r="T35" s="59">
        <f t="shared" si="6"/>
        <v>0</v>
      </c>
    </row>
    <row r="36" spans="1:20" ht="78.75" hidden="1" x14ac:dyDescent="0.3">
      <c r="A36" s="29"/>
      <c r="B36" s="14"/>
      <c r="C36" s="14"/>
      <c r="D36" s="30"/>
      <c r="E36" s="70" t="s">
        <v>40</v>
      </c>
      <c r="F36" s="44"/>
      <c r="G36" s="10"/>
      <c r="H36" s="10"/>
      <c r="I36" s="43"/>
      <c r="J36" s="43"/>
      <c r="K36" s="32" t="s">
        <v>18</v>
      </c>
      <c r="L36" s="32" t="s">
        <v>19</v>
      </c>
      <c r="M36" s="32" t="s">
        <v>21</v>
      </c>
      <c r="N36" s="32" t="s">
        <v>28</v>
      </c>
      <c r="O36" s="32" t="s">
        <v>20</v>
      </c>
      <c r="P36" s="32" t="s">
        <v>31</v>
      </c>
      <c r="Q36" s="31" t="s">
        <v>49</v>
      </c>
      <c r="R36" s="63"/>
      <c r="S36" s="90"/>
      <c r="T36" s="98"/>
    </row>
    <row r="37" spans="1:20" ht="31.5" hidden="1" x14ac:dyDescent="0.3">
      <c r="A37" s="29"/>
      <c r="B37" s="14"/>
      <c r="C37" s="14"/>
      <c r="D37" s="30"/>
      <c r="E37" s="70" t="s">
        <v>50</v>
      </c>
      <c r="F37" s="44"/>
      <c r="G37" s="10"/>
      <c r="H37" s="10"/>
      <c r="I37" s="43"/>
      <c r="J37" s="43"/>
      <c r="K37" s="32" t="s">
        <v>18</v>
      </c>
      <c r="L37" s="32" t="s">
        <v>19</v>
      </c>
      <c r="M37" s="32" t="s">
        <v>21</v>
      </c>
      <c r="N37" s="32" t="s">
        <v>28</v>
      </c>
      <c r="O37" s="32" t="s">
        <v>20</v>
      </c>
      <c r="P37" s="32" t="s">
        <v>31</v>
      </c>
      <c r="Q37" s="31" t="s">
        <v>49</v>
      </c>
      <c r="R37" s="63">
        <f>1000+10000-11000</f>
        <v>0</v>
      </c>
      <c r="S37" s="63"/>
      <c r="T37" s="98"/>
    </row>
    <row r="38" spans="1:20" ht="31.5" hidden="1" x14ac:dyDescent="0.3">
      <c r="A38" s="29"/>
      <c r="B38" s="14"/>
      <c r="C38" s="14"/>
      <c r="D38" s="30"/>
      <c r="E38" s="70" t="s">
        <v>32</v>
      </c>
      <c r="F38" s="44"/>
      <c r="G38" s="10"/>
      <c r="H38" s="10"/>
      <c r="I38" s="43"/>
      <c r="J38" s="43"/>
      <c r="K38" s="32" t="s">
        <v>18</v>
      </c>
      <c r="L38" s="32" t="s">
        <v>19</v>
      </c>
      <c r="M38" s="32" t="s">
        <v>21</v>
      </c>
      <c r="N38" s="32" t="s">
        <v>28</v>
      </c>
      <c r="O38" s="32" t="s">
        <v>20</v>
      </c>
      <c r="P38" s="32" t="s">
        <v>31</v>
      </c>
      <c r="Q38" s="31" t="s">
        <v>49</v>
      </c>
      <c r="R38" s="63"/>
      <c r="S38" s="90"/>
      <c r="T38" s="98"/>
    </row>
    <row r="39" spans="1:20" ht="31.5" hidden="1" x14ac:dyDescent="0.3">
      <c r="A39" s="29"/>
      <c r="B39" s="14"/>
      <c r="C39" s="14"/>
      <c r="D39" s="30"/>
      <c r="E39" s="70" t="s">
        <v>35</v>
      </c>
      <c r="F39" s="44"/>
      <c r="G39" s="10"/>
      <c r="H39" s="10"/>
      <c r="I39" s="43"/>
      <c r="J39" s="43"/>
      <c r="K39" s="32" t="s">
        <v>18</v>
      </c>
      <c r="L39" s="32" t="s">
        <v>19</v>
      </c>
      <c r="M39" s="32" t="s">
        <v>21</v>
      </c>
      <c r="N39" s="32" t="s">
        <v>28</v>
      </c>
      <c r="O39" s="32" t="s">
        <v>20</v>
      </c>
      <c r="P39" s="32" t="s">
        <v>31</v>
      </c>
      <c r="Q39" s="31" t="s">
        <v>49</v>
      </c>
      <c r="R39" s="63"/>
      <c r="S39" s="90"/>
      <c r="T39" s="98"/>
    </row>
    <row r="40" spans="1:20" ht="47.25" hidden="1" x14ac:dyDescent="0.3">
      <c r="A40" s="29"/>
      <c r="B40" s="14"/>
      <c r="C40" s="14"/>
      <c r="D40" s="30"/>
      <c r="E40" s="70" t="s">
        <v>38</v>
      </c>
      <c r="F40" s="44"/>
      <c r="G40" s="10"/>
      <c r="H40" s="10"/>
      <c r="I40" s="43"/>
      <c r="J40" s="43"/>
      <c r="K40" s="32" t="s">
        <v>18</v>
      </c>
      <c r="L40" s="32" t="s">
        <v>19</v>
      </c>
      <c r="M40" s="32" t="s">
        <v>21</v>
      </c>
      <c r="N40" s="32" t="s">
        <v>28</v>
      </c>
      <c r="O40" s="32" t="s">
        <v>20</v>
      </c>
      <c r="P40" s="32" t="s">
        <v>31</v>
      </c>
      <c r="Q40" s="31" t="s">
        <v>49</v>
      </c>
      <c r="R40" s="63"/>
      <c r="S40" s="90"/>
      <c r="T40" s="98"/>
    </row>
    <row r="41" spans="1:20" ht="31.5" hidden="1" x14ac:dyDescent="0.3">
      <c r="A41" s="29"/>
      <c r="B41" s="14"/>
      <c r="C41" s="14"/>
      <c r="D41" s="30"/>
      <c r="E41" s="70" t="s">
        <v>39</v>
      </c>
      <c r="F41" s="44"/>
      <c r="G41" s="10"/>
      <c r="H41" s="10"/>
      <c r="I41" s="43"/>
      <c r="J41" s="43"/>
      <c r="K41" s="32" t="s">
        <v>18</v>
      </c>
      <c r="L41" s="32" t="s">
        <v>19</v>
      </c>
      <c r="M41" s="32" t="s">
        <v>21</v>
      </c>
      <c r="N41" s="32" t="s">
        <v>28</v>
      </c>
      <c r="O41" s="32" t="s">
        <v>20</v>
      </c>
      <c r="P41" s="32" t="s">
        <v>31</v>
      </c>
      <c r="Q41" s="31" t="s">
        <v>49</v>
      </c>
      <c r="R41" s="63"/>
      <c r="S41" s="90"/>
      <c r="T41" s="98"/>
    </row>
    <row r="42" spans="1:20" ht="63" hidden="1" x14ac:dyDescent="0.3">
      <c r="A42" s="29"/>
      <c r="B42" s="14"/>
      <c r="C42" s="14"/>
      <c r="D42" s="30"/>
      <c r="E42" s="70" t="s">
        <v>42</v>
      </c>
      <c r="F42" s="44"/>
      <c r="G42" s="10"/>
      <c r="H42" s="10"/>
      <c r="I42" s="43"/>
      <c r="J42" s="43"/>
      <c r="K42" s="32" t="s">
        <v>18</v>
      </c>
      <c r="L42" s="32" t="s">
        <v>19</v>
      </c>
      <c r="M42" s="32" t="s">
        <v>21</v>
      </c>
      <c r="N42" s="32" t="s">
        <v>28</v>
      </c>
      <c r="O42" s="32" t="s">
        <v>20</v>
      </c>
      <c r="P42" s="32" t="s">
        <v>31</v>
      </c>
      <c r="Q42" s="31" t="s">
        <v>49</v>
      </c>
      <c r="R42" s="63"/>
      <c r="S42" s="90"/>
      <c r="T42" s="98"/>
    </row>
    <row r="43" spans="1:20" ht="31.5" hidden="1" x14ac:dyDescent="0.3">
      <c r="A43" s="29"/>
      <c r="B43" s="14"/>
      <c r="C43" s="14"/>
      <c r="D43" s="30"/>
      <c r="E43" s="70" t="s">
        <v>43</v>
      </c>
      <c r="F43" s="44"/>
      <c r="G43" s="10"/>
      <c r="H43" s="10"/>
      <c r="I43" s="43"/>
      <c r="J43" s="43"/>
      <c r="K43" s="32" t="s">
        <v>18</v>
      </c>
      <c r="L43" s="32" t="s">
        <v>19</v>
      </c>
      <c r="M43" s="32" t="s">
        <v>21</v>
      </c>
      <c r="N43" s="32" t="s">
        <v>28</v>
      </c>
      <c r="O43" s="32" t="s">
        <v>20</v>
      </c>
      <c r="P43" s="32" t="s">
        <v>31</v>
      </c>
      <c r="Q43" s="31" t="s">
        <v>49</v>
      </c>
      <c r="R43" s="63"/>
      <c r="S43" s="90"/>
      <c r="T43" s="98"/>
    </row>
    <row r="44" spans="1:20" ht="31.5" hidden="1" x14ac:dyDescent="0.3">
      <c r="A44" s="29"/>
      <c r="B44" s="14"/>
      <c r="C44" s="14"/>
      <c r="D44" s="30"/>
      <c r="E44" s="70" t="s">
        <v>44</v>
      </c>
      <c r="F44" s="44"/>
      <c r="G44" s="10"/>
      <c r="H44" s="10"/>
      <c r="I44" s="43"/>
      <c r="J44" s="43"/>
      <c r="K44" s="32" t="s">
        <v>18</v>
      </c>
      <c r="L44" s="32" t="s">
        <v>19</v>
      </c>
      <c r="M44" s="32" t="s">
        <v>21</v>
      </c>
      <c r="N44" s="32" t="s">
        <v>28</v>
      </c>
      <c r="O44" s="32" t="s">
        <v>20</v>
      </c>
      <c r="P44" s="32" t="s">
        <v>31</v>
      </c>
      <c r="Q44" s="31" t="s">
        <v>49</v>
      </c>
      <c r="R44" s="63"/>
      <c r="S44" s="90"/>
      <c r="T44" s="98"/>
    </row>
    <row r="45" spans="1:20" ht="63" hidden="1" x14ac:dyDescent="0.3">
      <c r="A45" s="29"/>
      <c r="B45" s="14"/>
      <c r="C45" s="14"/>
      <c r="D45" s="30"/>
      <c r="E45" s="70" t="s">
        <v>77</v>
      </c>
      <c r="F45" s="44"/>
      <c r="G45" s="10"/>
      <c r="H45" s="10"/>
      <c r="I45" s="43"/>
      <c r="J45" s="43"/>
      <c r="K45" s="32" t="s">
        <v>18</v>
      </c>
      <c r="L45" s="32" t="s">
        <v>19</v>
      </c>
      <c r="M45" s="32" t="s">
        <v>21</v>
      </c>
      <c r="N45" s="32" t="s">
        <v>28</v>
      </c>
      <c r="O45" s="32" t="s">
        <v>20</v>
      </c>
      <c r="P45" s="32" t="s">
        <v>45</v>
      </c>
      <c r="Q45" s="31" t="s">
        <v>49</v>
      </c>
      <c r="R45" s="63"/>
      <c r="S45" s="90"/>
      <c r="T45" s="98"/>
    </row>
    <row r="46" spans="1:20" ht="47.25" hidden="1" x14ac:dyDescent="0.3">
      <c r="A46" s="29"/>
      <c r="B46" s="14"/>
      <c r="C46" s="14"/>
      <c r="D46" s="30"/>
      <c r="E46" s="70" t="s">
        <v>87</v>
      </c>
      <c r="F46" s="44"/>
      <c r="G46" s="10"/>
      <c r="H46" s="10"/>
      <c r="I46" s="43"/>
      <c r="J46" s="43"/>
      <c r="K46" s="32" t="s">
        <v>18</v>
      </c>
      <c r="L46" s="32" t="s">
        <v>19</v>
      </c>
      <c r="M46" s="32" t="s">
        <v>21</v>
      </c>
      <c r="N46" s="32" t="s">
        <v>28</v>
      </c>
      <c r="O46" s="32" t="s">
        <v>20</v>
      </c>
      <c r="P46" s="32" t="s">
        <v>45</v>
      </c>
      <c r="Q46" s="31" t="s">
        <v>49</v>
      </c>
      <c r="R46" s="63"/>
      <c r="S46" s="90"/>
      <c r="T46" s="98"/>
    </row>
    <row r="47" spans="1:20" ht="63" hidden="1" x14ac:dyDescent="0.3">
      <c r="A47" s="29"/>
      <c r="B47" s="14"/>
      <c r="C47" s="14"/>
      <c r="D47" s="30"/>
      <c r="E47" s="70" t="s">
        <v>78</v>
      </c>
      <c r="F47" s="44"/>
      <c r="G47" s="10"/>
      <c r="H47" s="10"/>
      <c r="I47" s="43"/>
      <c r="J47" s="43"/>
      <c r="K47" s="32" t="s">
        <v>18</v>
      </c>
      <c r="L47" s="32" t="s">
        <v>19</v>
      </c>
      <c r="M47" s="32" t="s">
        <v>21</v>
      </c>
      <c r="N47" s="32" t="s">
        <v>28</v>
      </c>
      <c r="O47" s="32" t="s">
        <v>20</v>
      </c>
      <c r="P47" s="32" t="s">
        <v>45</v>
      </c>
      <c r="Q47" s="31" t="s">
        <v>49</v>
      </c>
      <c r="R47" s="63"/>
      <c r="S47" s="92"/>
      <c r="T47" s="93"/>
    </row>
    <row r="48" spans="1:20" ht="47.25" hidden="1" x14ac:dyDescent="0.3">
      <c r="A48" s="29"/>
      <c r="B48" s="14"/>
      <c r="C48" s="14"/>
      <c r="D48" s="30"/>
      <c r="E48" s="70" t="s">
        <v>79</v>
      </c>
      <c r="F48" s="44"/>
      <c r="G48" s="10"/>
      <c r="H48" s="10"/>
      <c r="I48" s="43"/>
      <c r="J48" s="43"/>
      <c r="K48" s="32" t="s">
        <v>18</v>
      </c>
      <c r="L48" s="32" t="s">
        <v>19</v>
      </c>
      <c r="M48" s="32" t="s">
        <v>21</v>
      </c>
      <c r="N48" s="32" t="s">
        <v>28</v>
      </c>
      <c r="O48" s="32" t="s">
        <v>20</v>
      </c>
      <c r="P48" s="32" t="s">
        <v>45</v>
      </c>
      <c r="Q48" s="31" t="s">
        <v>49</v>
      </c>
      <c r="R48" s="63"/>
      <c r="S48" s="92"/>
      <c r="T48" s="93"/>
    </row>
    <row r="49" spans="1:20" ht="94.5" hidden="1" x14ac:dyDescent="0.3">
      <c r="A49" s="29"/>
      <c r="B49" s="14"/>
      <c r="C49" s="14"/>
      <c r="D49" s="30"/>
      <c r="E49" s="45" t="s">
        <v>51</v>
      </c>
      <c r="F49" s="44"/>
      <c r="G49" s="10"/>
      <c r="H49" s="10"/>
      <c r="I49" s="43"/>
      <c r="J49" s="43"/>
      <c r="K49" s="32"/>
      <c r="L49" s="32"/>
      <c r="M49" s="32"/>
      <c r="N49" s="32"/>
      <c r="O49" s="32"/>
      <c r="P49" s="32"/>
      <c r="Q49" s="31"/>
      <c r="R49" s="59">
        <f>+R50+R51+R52</f>
        <v>0</v>
      </c>
      <c r="S49" s="59">
        <f t="shared" ref="S49:T49" si="7">+S50+S51+S52</f>
        <v>0</v>
      </c>
      <c r="T49" s="59">
        <f t="shared" si="7"/>
        <v>0</v>
      </c>
    </row>
    <row r="50" spans="1:20" ht="31.5" hidden="1" x14ac:dyDescent="0.3">
      <c r="A50" s="29"/>
      <c r="B50" s="14"/>
      <c r="C50" s="14"/>
      <c r="D50" s="30"/>
      <c r="E50" s="5" t="s">
        <v>48</v>
      </c>
      <c r="F50" s="44"/>
      <c r="G50" s="10"/>
      <c r="H50" s="10"/>
      <c r="I50" s="43"/>
      <c r="J50" s="43"/>
      <c r="K50" s="48" t="s">
        <v>18</v>
      </c>
      <c r="L50" s="38" t="s">
        <v>19</v>
      </c>
      <c r="M50" s="38" t="s">
        <v>21</v>
      </c>
      <c r="N50" s="32" t="s">
        <v>28</v>
      </c>
      <c r="O50" s="32" t="s">
        <v>21</v>
      </c>
      <c r="P50" s="32" t="s">
        <v>36</v>
      </c>
      <c r="Q50" s="31" t="s">
        <v>49</v>
      </c>
      <c r="R50" s="63"/>
      <c r="S50" s="90"/>
      <c r="T50" s="98"/>
    </row>
    <row r="51" spans="1:20" ht="58.9" hidden="1" customHeight="1" x14ac:dyDescent="0.3">
      <c r="A51" s="29"/>
      <c r="B51" s="14"/>
      <c r="C51" s="14"/>
      <c r="D51" s="30"/>
      <c r="E51" s="70" t="s">
        <v>37</v>
      </c>
      <c r="F51" s="44"/>
      <c r="G51" s="10"/>
      <c r="H51" s="10"/>
      <c r="I51" s="43"/>
      <c r="J51" s="43"/>
      <c r="K51" s="48" t="s">
        <v>18</v>
      </c>
      <c r="L51" s="38" t="s">
        <v>19</v>
      </c>
      <c r="M51" s="38" t="s">
        <v>21</v>
      </c>
      <c r="N51" s="32" t="s">
        <v>28</v>
      </c>
      <c r="O51" s="32" t="s">
        <v>21</v>
      </c>
      <c r="P51" s="32" t="s">
        <v>36</v>
      </c>
      <c r="Q51" s="31" t="s">
        <v>49</v>
      </c>
      <c r="R51" s="63"/>
      <c r="S51" s="90"/>
      <c r="T51" s="98"/>
    </row>
    <row r="52" spans="1:20" ht="31.5" hidden="1" x14ac:dyDescent="0.3">
      <c r="A52" s="29"/>
      <c r="B52" s="14"/>
      <c r="C52" s="14"/>
      <c r="D52" s="30"/>
      <c r="E52" s="70" t="s">
        <v>48</v>
      </c>
      <c r="F52" s="44"/>
      <c r="G52" s="10"/>
      <c r="H52" s="10"/>
      <c r="I52" s="43"/>
      <c r="J52" s="43"/>
      <c r="K52" s="48" t="s">
        <v>18</v>
      </c>
      <c r="L52" s="38" t="s">
        <v>19</v>
      </c>
      <c r="M52" s="38" t="s">
        <v>21</v>
      </c>
      <c r="N52" s="32" t="s">
        <v>28</v>
      </c>
      <c r="O52" s="32" t="s">
        <v>21</v>
      </c>
      <c r="P52" s="32" t="s">
        <v>36</v>
      </c>
      <c r="Q52" s="31" t="s">
        <v>22</v>
      </c>
      <c r="R52" s="63">
        <f>3269.6-3269.6</f>
        <v>0</v>
      </c>
      <c r="S52" s="90"/>
      <c r="T52" s="98"/>
    </row>
    <row r="53" spans="1:20" ht="78" hidden="1" customHeight="1" x14ac:dyDescent="0.3">
      <c r="A53" s="29"/>
      <c r="B53" s="14"/>
      <c r="C53" s="14"/>
      <c r="D53" s="30"/>
      <c r="E53" s="41" t="s">
        <v>27</v>
      </c>
      <c r="F53" s="11"/>
      <c r="G53" s="10"/>
      <c r="H53" s="10"/>
      <c r="I53" s="9"/>
      <c r="J53" s="9"/>
      <c r="K53" s="32"/>
      <c r="L53" s="32"/>
      <c r="M53" s="32"/>
      <c r="N53" s="32"/>
      <c r="O53" s="32"/>
      <c r="P53" s="32"/>
      <c r="Q53" s="31"/>
      <c r="R53" s="59">
        <f>+R54</f>
        <v>0</v>
      </c>
      <c r="S53" s="59">
        <f t="shared" ref="S53:T53" si="8">+S54</f>
        <v>0</v>
      </c>
      <c r="T53" s="59">
        <f t="shared" si="8"/>
        <v>0</v>
      </c>
    </row>
    <row r="54" spans="1:20" ht="31.5" hidden="1" x14ac:dyDescent="0.3">
      <c r="A54" s="29"/>
      <c r="B54" s="14"/>
      <c r="C54" s="14"/>
      <c r="D54" s="30"/>
      <c r="E54" s="5" t="s">
        <v>30</v>
      </c>
      <c r="F54" s="11"/>
      <c r="G54" s="10"/>
      <c r="H54" s="10"/>
      <c r="I54" s="9"/>
      <c r="J54" s="9"/>
      <c r="K54" s="32" t="s">
        <v>18</v>
      </c>
      <c r="L54" s="32" t="s">
        <v>19</v>
      </c>
      <c r="M54" s="32" t="s">
        <v>21</v>
      </c>
      <c r="N54" s="32" t="s">
        <v>28</v>
      </c>
      <c r="O54" s="32" t="s">
        <v>20</v>
      </c>
      <c r="P54" s="32" t="s">
        <v>29</v>
      </c>
      <c r="Q54" s="31" t="s">
        <v>49</v>
      </c>
      <c r="R54" s="63"/>
      <c r="S54" s="90"/>
      <c r="T54" s="98"/>
    </row>
    <row r="55" spans="1:20" ht="94.5" x14ac:dyDescent="0.3">
      <c r="A55" s="29"/>
      <c r="B55" s="14"/>
      <c r="C55" s="14"/>
      <c r="D55" s="30"/>
      <c r="E55" s="73" t="s">
        <v>111</v>
      </c>
      <c r="F55" s="44"/>
      <c r="G55" s="10"/>
      <c r="H55" s="10"/>
      <c r="I55" s="43"/>
      <c r="J55" s="43"/>
      <c r="K55" s="32"/>
      <c r="L55" s="32"/>
      <c r="M55" s="32"/>
      <c r="N55" s="32"/>
      <c r="O55" s="32"/>
      <c r="P55" s="32"/>
      <c r="Q55" s="31"/>
      <c r="R55" s="59">
        <f>+R56+R70+R71+R60+R67+R69+R68+R65+R66+R61+R63+R64+R57+R58+R59+R62</f>
        <v>141149.36350000001</v>
      </c>
      <c r="S55" s="59">
        <f t="shared" ref="S55:T55" si="9">+S56+S70+S71+S60+S67+S69+S68+S65+S66+S61+S63+S64+S57+S58+S59+S62</f>
        <v>97244.661999999997</v>
      </c>
      <c r="T55" s="59">
        <f t="shared" si="9"/>
        <v>0</v>
      </c>
    </row>
    <row r="56" spans="1:20" ht="31.5" x14ac:dyDescent="0.3">
      <c r="A56" s="29"/>
      <c r="B56" s="14"/>
      <c r="C56" s="14"/>
      <c r="D56" s="30"/>
      <c r="E56" s="75" t="s">
        <v>140</v>
      </c>
      <c r="F56" s="44"/>
      <c r="G56" s="10"/>
      <c r="H56" s="10"/>
      <c r="I56" s="43"/>
      <c r="J56" s="43"/>
      <c r="K56" s="32" t="s">
        <v>18</v>
      </c>
      <c r="L56" s="32" t="s">
        <v>19</v>
      </c>
      <c r="M56" s="32" t="s">
        <v>21</v>
      </c>
      <c r="N56" s="32" t="s">
        <v>28</v>
      </c>
      <c r="O56" s="32" t="s">
        <v>20</v>
      </c>
      <c r="P56" s="32" t="s">
        <v>31</v>
      </c>
      <c r="Q56" s="31" t="s">
        <v>49</v>
      </c>
      <c r="R56" s="63">
        <v>1500</v>
      </c>
      <c r="S56" s="59"/>
      <c r="T56" s="59"/>
    </row>
    <row r="57" spans="1:20" ht="47.25" x14ac:dyDescent="0.3">
      <c r="A57" s="29"/>
      <c r="B57" s="14"/>
      <c r="C57" s="14"/>
      <c r="D57" s="30"/>
      <c r="E57" s="89" t="s">
        <v>141</v>
      </c>
      <c r="F57" s="44"/>
      <c r="G57" s="10"/>
      <c r="H57" s="10"/>
      <c r="I57" s="43"/>
      <c r="J57" s="43"/>
      <c r="K57" s="32" t="s">
        <v>18</v>
      </c>
      <c r="L57" s="32" t="s">
        <v>19</v>
      </c>
      <c r="M57" s="32" t="s">
        <v>21</v>
      </c>
      <c r="N57" s="32" t="s">
        <v>28</v>
      </c>
      <c r="O57" s="32" t="s">
        <v>20</v>
      </c>
      <c r="P57" s="32" t="s">
        <v>31</v>
      </c>
      <c r="Q57" s="31" t="s">
        <v>49</v>
      </c>
      <c r="R57" s="63">
        <v>310</v>
      </c>
      <c r="S57" s="59"/>
      <c r="T57" s="59"/>
    </row>
    <row r="58" spans="1:20" ht="63" x14ac:dyDescent="0.3">
      <c r="A58" s="29"/>
      <c r="B58" s="14"/>
      <c r="C58" s="14"/>
      <c r="D58" s="30"/>
      <c r="E58" s="89" t="s">
        <v>142</v>
      </c>
      <c r="F58" s="44"/>
      <c r="G58" s="10"/>
      <c r="H58" s="10"/>
      <c r="I58" s="43"/>
      <c r="J58" s="43"/>
      <c r="K58" s="32" t="s">
        <v>18</v>
      </c>
      <c r="L58" s="32" t="s">
        <v>19</v>
      </c>
      <c r="M58" s="32" t="s">
        <v>21</v>
      </c>
      <c r="N58" s="32" t="s">
        <v>28</v>
      </c>
      <c r="O58" s="32" t="s">
        <v>20</v>
      </c>
      <c r="P58" s="32" t="s">
        <v>31</v>
      </c>
      <c r="Q58" s="31" t="s">
        <v>49</v>
      </c>
      <c r="R58" s="63">
        <v>750</v>
      </c>
      <c r="S58" s="59"/>
      <c r="T58" s="59"/>
    </row>
    <row r="59" spans="1:20" ht="63" x14ac:dyDescent="0.3">
      <c r="A59" s="29"/>
      <c r="B59" s="14"/>
      <c r="C59" s="14"/>
      <c r="D59" s="30"/>
      <c r="E59" s="89" t="s">
        <v>143</v>
      </c>
      <c r="F59" s="44"/>
      <c r="G59" s="10"/>
      <c r="H59" s="10"/>
      <c r="I59" s="43"/>
      <c r="J59" s="43"/>
      <c r="K59" s="32" t="s">
        <v>18</v>
      </c>
      <c r="L59" s="32" t="s">
        <v>19</v>
      </c>
      <c r="M59" s="32" t="s">
        <v>21</v>
      </c>
      <c r="N59" s="32" t="s">
        <v>28</v>
      </c>
      <c r="O59" s="32" t="s">
        <v>20</v>
      </c>
      <c r="P59" s="32" t="s">
        <v>31</v>
      </c>
      <c r="Q59" s="31" t="s">
        <v>49</v>
      </c>
      <c r="R59" s="63">
        <v>290</v>
      </c>
      <c r="S59" s="59"/>
      <c r="T59" s="59"/>
    </row>
    <row r="60" spans="1:20" ht="31.5" x14ac:dyDescent="0.3">
      <c r="A60" s="29"/>
      <c r="B60" s="14"/>
      <c r="C60" s="14"/>
      <c r="D60" s="30"/>
      <c r="E60" s="75" t="s">
        <v>127</v>
      </c>
      <c r="F60" s="44"/>
      <c r="G60" s="10"/>
      <c r="H60" s="10"/>
      <c r="I60" s="43"/>
      <c r="J60" s="43"/>
      <c r="K60" s="32" t="s">
        <v>18</v>
      </c>
      <c r="L60" s="32" t="s">
        <v>19</v>
      </c>
      <c r="M60" s="32" t="s">
        <v>21</v>
      </c>
      <c r="N60" s="32" t="s">
        <v>28</v>
      </c>
      <c r="O60" s="32" t="s">
        <v>20</v>
      </c>
      <c r="P60" s="32" t="s">
        <v>45</v>
      </c>
      <c r="Q60" s="31" t="s">
        <v>49</v>
      </c>
      <c r="R60" s="63">
        <v>5000</v>
      </c>
      <c r="S60" s="59"/>
      <c r="T60" s="59"/>
    </row>
    <row r="61" spans="1:20" ht="47.25" x14ac:dyDescent="0.3">
      <c r="A61" s="29"/>
      <c r="B61" s="14"/>
      <c r="C61" s="14"/>
      <c r="D61" s="30"/>
      <c r="E61" s="87" t="s">
        <v>139</v>
      </c>
      <c r="F61" s="44"/>
      <c r="G61" s="10"/>
      <c r="H61" s="10"/>
      <c r="I61" s="43"/>
      <c r="J61" s="43"/>
      <c r="K61" s="32" t="s">
        <v>18</v>
      </c>
      <c r="L61" s="32" t="s">
        <v>19</v>
      </c>
      <c r="M61" s="32" t="s">
        <v>21</v>
      </c>
      <c r="N61" s="32" t="s">
        <v>28</v>
      </c>
      <c r="O61" s="32" t="s">
        <v>20</v>
      </c>
      <c r="P61" s="32" t="s">
        <v>45</v>
      </c>
      <c r="Q61" s="31" t="s">
        <v>49</v>
      </c>
      <c r="R61" s="63">
        <v>800</v>
      </c>
      <c r="S61" s="59"/>
      <c r="T61" s="59"/>
    </row>
    <row r="62" spans="1:20" ht="47.25" x14ac:dyDescent="0.3">
      <c r="A62" s="29"/>
      <c r="B62" s="14"/>
      <c r="C62" s="14"/>
      <c r="D62" s="30"/>
      <c r="E62" s="89" t="s">
        <v>144</v>
      </c>
      <c r="F62" s="44"/>
      <c r="G62" s="10"/>
      <c r="H62" s="10"/>
      <c r="I62" s="43"/>
      <c r="J62" s="43"/>
      <c r="K62" s="32" t="s">
        <v>18</v>
      </c>
      <c r="L62" s="32" t="s">
        <v>19</v>
      </c>
      <c r="M62" s="32" t="s">
        <v>21</v>
      </c>
      <c r="N62" s="32" t="s">
        <v>28</v>
      </c>
      <c r="O62" s="32" t="s">
        <v>20</v>
      </c>
      <c r="P62" s="32" t="s">
        <v>45</v>
      </c>
      <c r="Q62" s="31" t="s">
        <v>49</v>
      </c>
      <c r="R62" s="63">
        <v>450</v>
      </c>
      <c r="S62" s="59"/>
      <c r="T62" s="59"/>
    </row>
    <row r="63" spans="1:20" ht="18.75" x14ac:dyDescent="0.3">
      <c r="A63" s="29"/>
      <c r="B63" s="14"/>
      <c r="C63" s="14"/>
      <c r="D63" s="30"/>
      <c r="E63" s="114" t="s">
        <v>133</v>
      </c>
      <c r="F63" s="44"/>
      <c r="G63" s="10"/>
      <c r="H63" s="10"/>
      <c r="I63" s="43"/>
      <c r="J63" s="43"/>
      <c r="K63" s="32" t="s">
        <v>18</v>
      </c>
      <c r="L63" s="32" t="s">
        <v>19</v>
      </c>
      <c r="M63" s="32" t="s">
        <v>21</v>
      </c>
      <c r="N63" s="32" t="s">
        <v>28</v>
      </c>
      <c r="O63" s="32" t="s">
        <v>20</v>
      </c>
      <c r="P63" s="32" t="s">
        <v>131</v>
      </c>
      <c r="Q63" s="31" t="s">
        <v>49</v>
      </c>
      <c r="R63" s="63">
        <v>116148.88</v>
      </c>
      <c r="S63" s="59"/>
      <c r="T63" s="59"/>
    </row>
    <row r="64" spans="1:20" ht="18.75" x14ac:dyDescent="0.3">
      <c r="A64" s="29"/>
      <c r="B64" s="14"/>
      <c r="C64" s="14"/>
      <c r="D64" s="30"/>
      <c r="E64" s="116"/>
      <c r="F64" s="44"/>
      <c r="G64" s="10"/>
      <c r="H64" s="10"/>
      <c r="I64" s="43"/>
      <c r="J64" s="43"/>
      <c r="K64" s="32" t="s">
        <v>18</v>
      </c>
      <c r="L64" s="32" t="s">
        <v>19</v>
      </c>
      <c r="M64" s="32" t="s">
        <v>21</v>
      </c>
      <c r="N64" s="32" t="s">
        <v>28</v>
      </c>
      <c r="O64" s="32" t="s">
        <v>20</v>
      </c>
      <c r="P64" s="32" t="s">
        <v>132</v>
      </c>
      <c r="Q64" s="31" t="s">
        <v>49</v>
      </c>
      <c r="R64" s="63">
        <v>3100.4834999999998</v>
      </c>
      <c r="S64" s="59"/>
      <c r="T64" s="59"/>
    </row>
    <row r="65" spans="1:20" ht="47.25" x14ac:dyDescent="0.3">
      <c r="A65" s="29"/>
      <c r="B65" s="14"/>
      <c r="C65" s="14"/>
      <c r="D65" s="30"/>
      <c r="E65" s="82" t="s">
        <v>128</v>
      </c>
      <c r="F65" s="44"/>
      <c r="G65" s="10"/>
      <c r="H65" s="10"/>
      <c r="I65" s="43"/>
      <c r="J65" s="43"/>
      <c r="K65" s="32" t="s">
        <v>18</v>
      </c>
      <c r="L65" s="32" t="s">
        <v>19</v>
      </c>
      <c r="M65" s="32" t="s">
        <v>21</v>
      </c>
      <c r="N65" s="32" t="s">
        <v>28</v>
      </c>
      <c r="O65" s="32" t="s">
        <v>16</v>
      </c>
      <c r="P65" s="32" t="s">
        <v>36</v>
      </c>
      <c r="Q65" s="31" t="s">
        <v>49</v>
      </c>
      <c r="R65" s="63">
        <v>2000</v>
      </c>
      <c r="S65" s="59"/>
      <c r="T65" s="59"/>
    </row>
    <row r="66" spans="1:20" ht="47.25" x14ac:dyDescent="0.3">
      <c r="A66" s="29"/>
      <c r="B66" s="14"/>
      <c r="C66" s="14"/>
      <c r="D66" s="30"/>
      <c r="E66" s="82" t="s">
        <v>129</v>
      </c>
      <c r="F66" s="44"/>
      <c r="G66" s="10"/>
      <c r="H66" s="10"/>
      <c r="I66" s="43"/>
      <c r="J66" s="43"/>
      <c r="K66" s="32" t="s">
        <v>18</v>
      </c>
      <c r="L66" s="32" t="s">
        <v>19</v>
      </c>
      <c r="M66" s="32" t="s">
        <v>21</v>
      </c>
      <c r="N66" s="32" t="s">
        <v>28</v>
      </c>
      <c r="O66" s="32" t="s">
        <v>16</v>
      </c>
      <c r="P66" s="32" t="s">
        <v>36</v>
      </c>
      <c r="Q66" s="31" t="s">
        <v>49</v>
      </c>
      <c r="R66" s="63">
        <f>3000+8000-200</f>
        <v>10800</v>
      </c>
      <c r="S66" s="59"/>
      <c r="T66" s="59"/>
    </row>
    <row r="67" spans="1:20" ht="18.75" hidden="1" x14ac:dyDescent="0.3">
      <c r="A67" s="29"/>
      <c r="B67" s="14"/>
      <c r="C67" s="14"/>
      <c r="D67" s="30"/>
      <c r="E67" s="5"/>
      <c r="F67" s="44"/>
      <c r="G67" s="10"/>
      <c r="H67" s="10"/>
      <c r="I67" s="43"/>
      <c r="J67" s="43"/>
      <c r="K67" s="32" t="s">
        <v>18</v>
      </c>
      <c r="L67" s="32" t="s">
        <v>19</v>
      </c>
      <c r="M67" s="32" t="s">
        <v>21</v>
      </c>
      <c r="N67" s="32" t="s">
        <v>28</v>
      </c>
      <c r="O67" s="32" t="s">
        <v>16</v>
      </c>
      <c r="P67" s="32" t="s">
        <v>36</v>
      </c>
      <c r="Q67" s="31" t="s">
        <v>49</v>
      </c>
      <c r="R67" s="63"/>
      <c r="S67" s="59"/>
      <c r="T67" s="59"/>
    </row>
    <row r="68" spans="1:20" ht="18.75" hidden="1" x14ac:dyDescent="0.3">
      <c r="A68" s="29"/>
      <c r="B68" s="14"/>
      <c r="C68" s="14"/>
      <c r="D68" s="30"/>
      <c r="E68" s="5"/>
      <c r="F68" s="44"/>
      <c r="G68" s="10"/>
      <c r="H68" s="10"/>
      <c r="I68" s="43"/>
      <c r="J68" s="43"/>
      <c r="K68" s="32" t="s">
        <v>18</v>
      </c>
      <c r="L68" s="32" t="s">
        <v>19</v>
      </c>
      <c r="M68" s="32" t="s">
        <v>21</v>
      </c>
      <c r="N68" s="32" t="s">
        <v>28</v>
      </c>
      <c r="O68" s="32" t="s">
        <v>20</v>
      </c>
      <c r="P68" s="32" t="s">
        <v>45</v>
      </c>
      <c r="Q68" s="31" t="s">
        <v>49</v>
      </c>
      <c r="R68" s="63"/>
      <c r="S68" s="59"/>
      <c r="T68" s="59"/>
    </row>
    <row r="69" spans="1:20" ht="18.75" hidden="1" x14ac:dyDescent="0.3">
      <c r="A69" s="29"/>
      <c r="B69" s="14"/>
      <c r="C69" s="14"/>
      <c r="D69" s="30"/>
      <c r="E69" s="76" t="s">
        <v>114</v>
      </c>
      <c r="F69" s="44"/>
      <c r="G69" s="10"/>
      <c r="H69" s="10"/>
      <c r="I69" s="43"/>
      <c r="J69" s="43"/>
      <c r="K69" s="32" t="s">
        <v>18</v>
      </c>
      <c r="L69" s="32" t="s">
        <v>19</v>
      </c>
      <c r="M69" s="32" t="s">
        <v>21</v>
      </c>
      <c r="N69" s="32" t="s">
        <v>28</v>
      </c>
      <c r="O69" s="32" t="s">
        <v>20</v>
      </c>
      <c r="P69" s="32" t="s">
        <v>45</v>
      </c>
      <c r="Q69" s="31" t="s">
        <v>49</v>
      </c>
      <c r="R69" s="63">
        <f>3780-3780</f>
        <v>0</v>
      </c>
      <c r="S69" s="59"/>
      <c r="T69" s="59"/>
    </row>
    <row r="70" spans="1:20" ht="18.75" x14ac:dyDescent="0.3">
      <c r="A70" s="29"/>
      <c r="B70" s="14"/>
      <c r="C70" s="14"/>
      <c r="D70" s="30"/>
      <c r="E70" s="114" t="s">
        <v>120</v>
      </c>
      <c r="F70" s="44"/>
      <c r="G70" s="10"/>
      <c r="H70" s="10"/>
      <c r="I70" s="43"/>
      <c r="J70" s="43"/>
      <c r="K70" s="32" t="s">
        <v>18</v>
      </c>
      <c r="L70" s="32" t="s">
        <v>19</v>
      </c>
      <c r="M70" s="32" t="s">
        <v>21</v>
      </c>
      <c r="N70" s="32" t="s">
        <v>28</v>
      </c>
      <c r="O70" s="32" t="s">
        <v>16</v>
      </c>
      <c r="P70" s="32" t="s">
        <v>105</v>
      </c>
      <c r="Q70" s="31" t="s">
        <v>49</v>
      </c>
      <c r="R70" s="63"/>
      <c r="S70" s="92">
        <v>94716.3</v>
      </c>
      <c r="T70" s="93"/>
    </row>
    <row r="71" spans="1:20" ht="18.75" x14ac:dyDescent="0.3">
      <c r="A71" s="29"/>
      <c r="B71" s="14"/>
      <c r="C71" s="14"/>
      <c r="D71" s="30"/>
      <c r="E71" s="116"/>
      <c r="F71" s="44"/>
      <c r="G71" s="10"/>
      <c r="H71" s="10"/>
      <c r="I71" s="43"/>
      <c r="J71" s="43"/>
      <c r="K71" s="32" t="s">
        <v>18</v>
      </c>
      <c r="L71" s="32" t="s">
        <v>19</v>
      </c>
      <c r="M71" s="32" t="s">
        <v>21</v>
      </c>
      <c r="N71" s="32" t="s">
        <v>28</v>
      </c>
      <c r="O71" s="32" t="s">
        <v>16</v>
      </c>
      <c r="P71" s="32" t="s">
        <v>106</v>
      </c>
      <c r="Q71" s="31" t="s">
        <v>49</v>
      </c>
      <c r="R71" s="63"/>
      <c r="S71" s="92">
        <v>2528.3620000000001</v>
      </c>
      <c r="T71" s="93"/>
    </row>
    <row r="72" spans="1:20" ht="31.5" x14ac:dyDescent="0.3">
      <c r="A72" s="29"/>
      <c r="B72" s="14"/>
      <c r="C72" s="14"/>
      <c r="D72" s="30"/>
      <c r="E72" s="84" t="s">
        <v>52</v>
      </c>
      <c r="F72" s="44"/>
      <c r="G72" s="10"/>
      <c r="H72" s="10"/>
      <c r="I72" s="43"/>
      <c r="J72" s="43"/>
      <c r="K72" s="54"/>
      <c r="L72" s="54"/>
      <c r="M72" s="54"/>
      <c r="N72" s="54"/>
      <c r="O72" s="54"/>
      <c r="P72" s="54"/>
      <c r="Q72" s="55"/>
      <c r="R72" s="59">
        <f>+R73</f>
        <v>144.31154000000001</v>
      </c>
      <c r="S72" s="59">
        <f t="shared" ref="S72:T72" si="10">+S73</f>
        <v>0</v>
      </c>
      <c r="T72" s="59">
        <f t="shared" si="10"/>
        <v>0</v>
      </c>
    </row>
    <row r="73" spans="1:20" ht="63" x14ac:dyDescent="0.3">
      <c r="A73" s="29"/>
      <c r="B73" s="14"/>
      <c r="C73" s="14"/>
      <c r="D73" s="30"/>
      <c r="E73" s="88" t="s">
        <v>138</v>
      </c>
      <c r="F73" s="44"/>
      <c r="G73" s="10"/>
      <c r="H73" s="10"/>
      <c r="I73" s="43"/>
      <c r="J73" s="43"/>
      <c r="K73" s="32" t="s">
        <v>18</v>
      </c>
      <c r="L73" s="32" t="s">
        <v>19</v>
      </c>
      <c r="M73" s="32" t="s">
        <v>21</v>
      </c>
      <c r="N73" s="32" t="s">
        <v>53</v>
      </c>
      <c r="O73" s="32" t="s">
        <v>20</v>
      </c>
      <c r="P73" s="32" t="s">
        <v>82</v>
      </c>
      <c r="Q73" s="31" t="s">
        <v>49</v>
      </c>
      <c r="R73" s="63">
        <v>144.31154000000001</v>
      </c>
      <c r="S73" s="92"/>
      <c r="T73" s="93"/>
    </row>
    <row r="74" spans="1:20" ht="47.25" hidden="1" x14ac:dyDescent="0.3">
      <c r="A74" s="29"/>
      <c r="B74" s="14"/>
      <c r="C74" s="14"/>
      <c r="D74" s="30"/>
      <c r="E74" s="74" t="s">
        <v>123</v>
      </c>
      <c r="F74" s="44"/>
      <c r="G74" s="10"/>
      <c r="H74" s="10"/>
      <c r="I74" s="43"/>
      <c r="J74" s="43"/>
      <c r="K74" s="32"/>
      <c r="L74" s="32"/>
      <c r="M74" s="32"/>
      <c r="N74" s="32"/>
      <c r="O74" s="32"/>
      <c r="P74" s="32"/>
      <c r="Q74" s="31"/>
      <c r="R74" s="59">
        <f>+R75+R76</f>
        <v>0</v>
      </c>
      <c r="S74" s="99">
        <v>0</v>
      </c>
      <c r="T74" s="100">
        <v>0</v>
      </c>
    </row>
    <row r="75" spans="1:20" ht="22.5" hidden="1" customHeight="1" x14ac:dyDescent="0.3">
      <c r="A75" s="29"/>
      <c r="B75" s="14"/>
      <c r="C75" s="14"/>
      <c r="D75" s="30"/>
      <c r="E75" s="120" t="s">
        <v>125</v>
      </c>
      <c r="F75" s="44"/>
      <c r="G75" s="10"/>
      <c r="H75" s="10"/>
      <c r="I75" s="43"/>
      <c r="J75" s="43"/>
      <c r="K75" s="32" t="s">
        <v>18</v>
      </c>
      <c r="L75" s="32" t="s">
        <v>19</v>
      </c>
      <c r="M75" s="32" t="s">
        <v>56</v>
      </c>
      <c r="N75" s="32" t="s">
        <v>57</v>
      </c>
      <c r="O75" s="32" t="s">
        <v>21</v>
      </c>
      <c r="P75" s="32" t="s">
        <v>121</v>
      </c>
      <c r="Q75" s="31" t="s">
        <v>49</v>
      </c>
      <c r="R75" s="63">
        <f>12409-12409</f>
        <v>0</v>
      </c>
      <c r="S75" s="92"/>
      <c r="T75" s="93"/>
    </row>
    <row r="76" spans="1:20" ht="22.5" hidden="1" customHeight="1" x14ac:dyDescent="0.3">
      <c r="A76" s="29"/>
      <c r="B76" s="14"/>
      <c r="C76" s="14"/>
      <c r="D76" s="30"/>
      <c r="E76" s="122"/>
      <c r="F76" s="44"/>
      <c r="G76" s="10"/>
      <c r="H76" s="10"/>
      <c r="I76" s="43"/>
      <c r="J76" s="43"/>
      <c r="K76" s="32" t="s">
        <v>18</v>
      </c>
      <c r="L76" s="32" t="s">
        <v>19</v>
      </c>
      <c r="M76" s="32" t="s">
        <v>56</v>
      </c>
      <c r="N76" s="32" t="s">
        <v>57</v>
      </c>
      <c r="O76" s="32" t="s">
        <v>21</v>
      </c>
      <c r="P76" s="32" t="s">
        <v>122</v>
      </c>
      <c r="Q76" s="31" t="s">
        <v>49</v>
      </c>
      <c r="R76" s="63">
        <f>331.24641-331.24641</f>
        <v>0</v>
      </c>
      <c r="S76" s="92"/>
      <c r="T76" s="93"/>
    </row>
    <row r="77" spans="1:20" ht="31.5" hidden="1" x14ac:dyDescent="0.3">
      <c r="A77" s="29"/>
      <c r="B77" s="14"/>
      <c r="C77" s="14"/>
      <c r="D77" s="30"/>
      <c r="E77" s="50" t="s">
        <v>52</v>
      </c>
      <c r="F77" s="51"/>
      <c r="G77" s="52"/>
      <c r="H77" s="52"/>
      <c r="I77" s="53"/>
      <c r="J77" s="53"/>
      <c r="K77" s="54"/>
      <c r="L77" s="54"/>
      <c r="M77" s="54"/>
      <c r="N77" s="54"/>
      <c r="O77" s="54"/>
      <c r="P77" s="54"/>
      <c r="Q77" s="55"/>
      <c r="R77" s="59">
        <f>SUM(R78:R90)</f>
        <v>0</v>
      </c>
      <c r="S77" s="59">
        <f t="shared" ref="S77:T77" si="11">SUM(S78:S90)</f>
        <v>0</v>
      </c>
      <c r="T77" s="59">
        <f t="shared" si="11"/>
        <v>0</v>
      </c>
    </row>
    <row r="78" spans="1:20" ht="47.25" hidden="1" x14ac:dyDescent="0.3">
      <c r="A78" s="29"/>
      <c r="B78" s="14"/>
      <c r="C78" s="14"/>
      <c r="D78" s="30"/>
      <c r="E78" s="5" t="s">
        <v>83</v>
      </c>
      <c r="F78" s="44"/>
      <c r="G78" s="10"/>
      <c r="H78" s="10"/>
      <c r="I78" s="43"/>
      <c r="J78" s="43"/>
      <c r="K78" s="32" t="s">
        <v>18</v>
      </c>
      <c r="L78" s="32" t="s">
        <v>19</v>
      </c>
      <c r="M78" s="32" t="s">
        <v>21</v>
      </c>
      <c r="N78" s="32" t="s">
        <v>53</v>
      </c>
      <c r="O78" s="32" t="s">
        <v>20</v>
      </c>
      <c r="P78" s="32" t="s">
        <v>82</v>
      </c>
      <c r="Q78" s="31" t="s">
        <v>49</v>
      </c>
      <c r="R78" s="63"/>
      <c r="S78" s="101"/>
      <c r="T78" s="98"/>
    </row>
    <row r="79" spans="1:20" ht="63" hidden="1" x14ac:dyDescent="0.3">
      <c r="A79" s="29"/>
      <c r="B79" s="14"/>
      <c r="C79" s="14"/>
      <c r="D79" s="30"/>
      <c r="E79" s="5" t="s">
        <v>84</v>
      </c>
      <c r="F79" s="44"/>
      <c r="G79" s="10"/>
      <c r="H79" s="10"/>
      <c r="I79" s="43"/>
      <c r="J79" s="43"/>
      <c r="K79" s="32" t="s">
        <v>18</v>
      </c>
      <c r="L79" s="32" t="s">
        <v>19</v>
      </c>
      <c r="M79" s="32" t="s">
        <v>21</v>
      </c>
      <c r="N79" s="32" t="s">
        <v>53</v>
      </c>
      <c r="O79" s="32" t="s">
        <v>20</v>
      </c>
      <c r="P79" s="32" t="s">
        <v>82</v>
      </c>
      <c r="Q79" s="31" t="s">
        <v>49</v>
      </c>
      <c r="R79" s="63"/>
      <c r="S79" s="101"/>
      <c r="T79" s="98"/>
    </row>
    <row r="80" spans="1:20" ht="78.75" hidden="1" x14ac:dyDescent="0.3">
      <c r="A80" s="29"/>
      <c r="B80" s="14"/>
      <c r="C80" s="14"/>
      <c r="D80" s="30"/>
      <c r="E80" s="61" t="s">
        <v>86</v>
      </c>
      <c r="F80" s="44"/>
      <c r="G80" s="10"/>
      <c r="H80" s="10"/>
      <c r="I80" s="43"/>
      <c r="J80" s="43"/>
      <c r="K80" s="32" t="s">
        <v>18</v>
      </c>
      <c r="L80" s="32" t="s">
        <v>19</v>
      </c>
      <c r="M80" s="32" t="s">
        <v>21</v>
      </c>
      <c r="N80" s="32" t="s">
        <v>53</v>
      </c>
      <c r="O80" s="32" t="s">
        <v>20</v>
      </c>
      <c r="P80" s="32" t="s">
        <v>85</v>
      </c>
      <c r="Q80" s="31" t="s">
        <v>49</v>
      </c>
      <c r="R80" s="63"/>
      <c r="S80" s="101"/>
      <c r="T80" s="98"/>
    </row>
    <row r="81" spans="1:20" ht="78.75" hidden="1" x14ac:dyDescent="0.3">
      <c r="A81" s="29"/>
      <c r="B81" s="14"/>
      <c r="C81" s="14"/>
      <c r="D81" s="30"/>
      <c r="E81" s="5" t="s">
        <v>116</v>
      </c>
      <c r="F81" s="44"/>
      <c r="G81" s="10"/>
      <c r="H81" s="10"/>
      <c r="I81" s="43"/>
      <c r="J81" s="43"/>
      <c r="K81" s="32" t="s">
        <v>18</v>
      </c>
      <c r="L81" s="32" t="s">
        <v>19</v>
      </c>
      <c r="M81" s="32" t="s">
        <v>21</v>
      </c>
      <c r="N81" s="32" t="s">
        <v>53</v>
      </c>
      <c r="O81" s="32" t="s">
        <v>20</v>
      </c>
      <c r="P81" s="32" t="s">
        <v>82</v>
      </c>
      <c r="Q81" s="31" t="s">
        <v>49</v>
      </c>
      <c r="R81" s="63"/>
      <c r="S81" s="101"/>
      <c r="T81" s="98"/>
    </row>
    <row r="82" spans="1:20" ht="47.25" hidden="1" x14ac:dyDescent="0.3">
      <c r="A82" s="29"/>
      <c r="B82" s="14"/>
      <c r="C82" s="14"/>
      <c r="D82" s="30"/>
      <c r="E82" s="61" t="s">
        <v>115</v>
      </c>
      <c r="F82" s="44"/>
      <c r="G82" s="10"/>
      <c r="H82" s="10"/>
      <c r="I82" s="43"/>
      <c r="J82" s="43"/>
      <c r="K82" s="32" t="s">
        <v>18</v>
      </c>
      <c r="L82" s="32" t="s">
        <v>19</v>
      </c>
      <c r="M82" s="32" t="s">
        <v>21</v>
      </c>
      <c r="N82" s="32" t="s">
        <v>53</v>
      </c>
      <c r="O82" s="32" t="s">
        <v>20</v>
      </c>
      <c r="P82" s="32" t="s">
        <v>88</v>
      </c>
      <c r="Q82" s="31" t="s">
        <v>49</v>
      </c>
      <c r="R82" s="63"/>
      <c r="S82" s="101"/>
      <c r="T82" s="98"/>
    </row>
    <row r="83" spans="1:20" ht="63" hidden="1" x14ac:dyDescent="0.3">
      <c r="A83" s="29"/>
      <c r="B83" s="14"/>
      <c r="C83" s="14"/>
      <c r="D83" s="30"/>
      <c r="E83" s="61" t="s">
        <v>61</v>
      </c>
      <c r="F83" s="44"/>
      <c r="G83" s="10"/>
      <c r="H83" s="10"/>
      <c r="I83" s="43"/>
      <c r="J83" s="43"/>
      <c r="K83" s="32" t="s">
        <v>18</v>
      </c>
      <c r="L83" s="32" t="s">
        <v>19</v>
      </c>
      <c r="M83" s="32" t="s">
        <v>21</v>
      </c>
      <c r="N83" s="32" t="s">
        <v>53</v>
      </c>
      <c r="O83" s="32" t="s">
        <v>20</v>
      </c>
      <c r="P83" s="32" t="s">
        <v>54</v>
      </c>
      <c r="Q83" s="31" t="s">
        <v>49</v>
      </c>
      <c r="R83" s="63"/>
      <c r="S83" s="101"/>
      <c r="T83" s="98"/>
    </row>
    <row r="84" spans="1:20" ht="63" hidden="1" x14ac:dyDescent="0.3">
      <c r="A84" s="29"/>
      <c r="B84" s="14"/>
      <c r="C84" s="14"/>
      <c r="D84" s="30"/>
      <c r="E84" s="61" t="s">
        <v>62</v>
      </c>
      <c r="F84" s="44"/>
      <c r="G84" s="10"/>
      <c r="H84" s="10"/>
      <c r="I84" s="43"/>
      <c r="J84" s="43"/>
      <c r="K84" s="32" t="s">
        <v>18</v>
      </c>
      <c r="L84" s="32" t="s">
        <v>19</v>
      </c>
      <c r="M84" s="32" t="s">
        <v>21</v>
      </c>
      <c r="N84" s="32" t="s">
        <v>53</v>
      </c>
      <c r="O84" s="32" t="s">
        <v>20</v>
      </c>
      <c r="P84" s="32" t="s">
        <v>54</v>
      </c>
      <c r="Q84" s="31" t="s">
        <v>49</v>
      </c>
      <c r="R84" s="63"/>
      <c r="S84" s="101"/>
      <c r="T84" s="98"/>
    </row>
    <row r="85" spans="1:20" ht="47.25" hidden="1" x14ac:dyDescent="0.3">
      <c r="A85" s="29"/>
      <c r="B85" s="14"/>
      <c r="C85" s="14"/>
      <c r="D85" s="30"/>
      <c r="E85" s="5" t="s">
        <v>58</v>
      </c>
      <c r="F85" s="44"/>
      <c r="G85" s="10"/>
      <c r="H85" s="10"/>
      <c r="I85" s="43"/>
      <c r="J85" s="43"/>
      <c r="K85" s="32" t="s">
        <v>18</v>
      </c>
      <c r="L85" s="32" t="s">
        <v>19</v>
      </c>
      <c r="M85" s="32" t="s">
        <v>21</v>
      </c>
      <c r="N85" s="32" t="s">
        <v>53</v>
      </c>
      <c r="O85" s="32" t="s">
        <v>20</v>
      </c>
      <c r="P85" s="32" t="s">
        <v>55</v>
      </c>
      <c r="Q85" s="31" t="s">
        <v>49</v>
      </c>
      <c r="R85" s="63"/>
      <c r="S85" s="101"/>
      <c r="T85" s="98"/>
    </row>
    <row r="86" spans="1:20" ht="63" hidden="1" x14ac:dyDescent="0.3">
      <c r="A86" s="29"/>
      <c r="B86" s="14"/>
      <c r="C86" s="14"/>
      <c r="D86" s="30"/>
      <c r="E86" s="5" t="s">
        <v>63</v>
      </c>
      <c r="F86" s="44"/>
      <c r="G86" s="10"/>
      <c r="H86" s="10"/>
      <c r="I86" s="43"/>
      <c r="J86" s="43"/>
      <c r="K86" s="32" t="s">
        <v>18</v>
      </c>
      <c r="L86" s="32" t="s">
        <v>19</v>
      </c>
      <c r="M86" s="32" t="s">
        <v>21</v>
      </c>
      <c r="N86" s="32" t="s">
        <v>53</v>
      </c>
      <c r="O86" s="32" t="s">
        <v>20</v>
      </c>
      <c r="P86" s="32" t="s">
        <v>55</v>
      </c>
      <c r="Q86" s="31" t="s">
        <v>49</v>
      </c>
      <c r="R86" s="63"/>
      <c r="S86" s="96"/>
      <c r="T86" s="93"/>
    </row>
    <row r="87" spans="1:20" ht="63" hidden="1" x14ac:dyDescent="0.3">
      <c r="A87" s="29"/>
      <c r="B87" s="14"/>
      <c r="C87" s="14"/>
      <c r="D87" s="30"/>
      <c r="E87" s="60" t="s">
        <v>59</v>
      </c>
      <c r="F87" s="44"/>
      <c r="G87" s="10"/>
      <c r="H87" s="10"/>
      <c r="I87" s="43"/>
      <c r="J87" s="43"/>
      <c r="K87" s="32" t="s">
        <v>18</v>
      </c>
      <c r="L87" s="32" t="s">
        <v>19</v>
      </c>
      <c r="M87" s="32" t="s">
        <v>21</v>
      </c>
      <c r="N87" s="32" t="s">
        <v>53</v>
      </c>
      <c r="O87" s="32" t="s">
        <v>20</v>
      </c>
      <c r="P87" s="32" t="s">
        <v>55</v>
      </c>
      <c r="Q87" s="31" t="s">
        <v>49</v>
      </c>
      <c r="R87" s="63"/>
      <c r="S87" s="96"/>
      <c r="T87" s="93"/>
    </row>
    <row r="88" spans="1:20" ht="63" hidden="1" x14ac:dyDescent="0.3">
      <c r="A88" s="29"/>
      <c r="B88" s="14"/>
      <c r="C88" s="14"/>
      <c r="D88" s="30"/>
      <c r="E88" s="61" t="s">
        <v>60</v>
      </c>
      <c r="F88" s="44"/>
      <c r="G88" s="10"/>
      <c r="H88" s="10"/>
      <c r="I88" s="43"/>
      <c r="J88" s="43"/>
      <c r="K88" s="32" t="s">
        <v>18</v>
      </c>
      <c r="L88" s="32" t="s">
        <v>19</v>
      </c>
      <c r="M88" s="32" t="s">
        <v>21</v>
      </c>
      <c r="N88" s="32" t="s">
        <v>53</v>
      </c>
      <c r="O88" s="32" t="s">
        <v>20</v>
      </c>
      <c r="P88" s="32" t="s">
        <v>55</v>
      </c>
      <c r="Q88" s="31" t="s">
        <v>49</v>
      </c>
      <c r="R88" s="63"/>
      <c r="S88" s="90"/>
      <c r="T88" s="98"/>
    </row>
    <row r="89" spans="1:20" ht="63" hidden="1" x14ac:dyDescent="0.3">
      <c r="A89" s="29"/>
      <c r="B89" s="14"/>
      <c r="C89" s="14"/>
      <c r="D89" s="30"/>
      <c r="E89" s="61" t="s">
        <v>61</v>
      </c>
      <c r="F89" s="44"/>
      <c r="G89" s="10"/>
      <c r="H89" s="10"/>
      <c r="I89" s="43"/>
      <c r="J89" s="43"/>
      <c r="K89" s="32" t="s">
        <v>18</v>
      </c>
      <c r="L89" s="32" t="s">
        <v>19</v>
      </c>
      <c r="M89" s="32" t="s">
        <v>21</v>
      </c>
      <c r="N89" s="32" t="s">
        <v>53</v>
      </c>
      <c r="O89" s="32" t="s">
        <v>20</v>
      </c>
      <c r="P89" s="32" t="s">
        <v>55</v>
      </c>
      <c r="Q89" s="31" t="s">
        <v>49</v>
      </c>
      <c r="R89" s="63"/>
      <c r="S89" s="90"/>
      <c r="T89" s="98"/>
    </row>
    <row r="90" spans="1:20" ht="63" hidden="1" x14ac:dyDescent="0.3">
      <c r="A90" s="29"/>
      <c r="B90" s="14"/>
      <c r="C90" s="14"/>
      <c r="D90" s="30"/>
      <c r="E90" s="61" t="s">
        <v>62</v>
      </c>
      <c r="F90" s="44"/>
      <c r="G90" s="10"/>
      <c r="H90" s="10"/>
      <c r="I90" s="43"/>
      <c r="J90" s="43"/>
      <c r="K90" s="32" t="s">
        <v>18</v>
      </c>
      <c r="L90" s="32" t="s">
        <v>19</v>
      </c>
      <c r="M90" s="32" t="s">
        <v>21</v>
      </c>
      <c r="N90" s="32" t="s">
        <v>53</v>
      </c>
      <c r="O90" s="32" t="s">
        <v>20</v>
      </c>
      <c r="P90" s="32" t="s">
        <v>55</v>
      </c>
      <c r="Q90" s="31" t="s">
        <v>49</v>
      </c>
      <c r="R90" s="63"/>
      <c r="S90" s="92"/>
      <c r="T90" s="93"/>
    </row>
    <row r="91" spans="1:20" ht="31.5" hidden="1" x14ac:dyDescent="0.3">
      <c r="A91" s="29"/>
      <c r="B91" s="14"/>
      <c r="C91" s="14"/>
      <c r="D91" s="30"/>
      <c r="E91" s="64" t="s">
        <v>69</v>
      </c>
      <c r="F91" s="44"/>
      <c r="G91" s="10"/>
      <c r="H91" s="10"/>
      <c r="I91" s="43"/>
      <c r="J91" s="43"/>
      <c r="K91" s="32"/>
      <c r="L91" s="32"/>
      <c r="M91" s="32"/>
      <c r="N91" s="32"/>
      <c r="O91" s="32"/>
      <c r="P91" s="32"/>
      <c r="Q91" s="31"/>
      <c r="R91" s="59">
        <f>+R92+R93+R94+R96+R95+R97+R98+R99</f>
        <v>0</v>
      </c>
      <c r="S91" s="59">
        <f t="shared" ref="S91:T91" si="12">+S92+S93+S94+S96</f>
        <v>0</v>
      </c>
      <c r="T91" s="59">
        <f t="shared" si="12"/>
        <v>0</v>
      </c>
    </row>
    <row r="92" spans="1:20" ht="94.5" hidden="1" x14ac:dyDescent="0.3">
      <c r="A92" s="29"/>
      <c r="B92" s="14"/>
      <c r="C92" s="14"/>
      <c r="D92" s="30"/>
      <c r="E92" s="61" t="s">
        <v>67</v>
      </c>
      <c r="F92" s="44"/>
      <c r="G92" s="10"/>
      <c r="H92" s="10"/>
      <c r="I92" s="43"/>
      <c r="J92" s="43"/>
      <c r="K92" s="32" t="s">
        <v>18</v>
      </c>
      <c r="L92" s="32" t="s">
        <v>19</v>
      </c>
      <c r="M92" s="32" t="s">
        <v>21</v>
      </c>
      <c r="N92" s="32" t="s">
        <v>33</v>
      </c>
      <c r="O92" s="32" t="s">
        <v>17</v>
      </c>
      <c r="P92" s="32" t="s">
        <v>66</v>
      </c>
      <c r="Q92" s="31" t="s">
        <v>49</v>
      </c>
      <c r="R92" s="63"/>
      <c r="S92" s="92"/>
      <c r="T92" s="93"/>
    </row>
    <row r="93" spans="1:20" ht="94.5" hidden="1" x14ac:dyDescent="0.3">
      <c r="A93" s="29"/>
      <c r="B93" s="14"/>
      <c r="C93" s="14"/>
      <c r="D93" s="30"/>
      <c r="E93" s="61" t="s">
        <v>65</v>
      </c>
      <c r="F93" s="44"/>
      <c r="G93" s="10"/>
      <c r="H93" s="10"/>
      <c r="I93" s="43"/>
      <c r="J93" s="43"/>
      <c r="K93" s="32" t="s">
        <v>18</v>
      </c>
      <c r="L93" s="32" t="s">
        <v>19</v>
      </c>
      <c r="M93" s="32" t="s">
        <v>21</v>
      </c>
      <c r="N93" s="32" t="s">
        <v>33</v>
      </c>
      <c r="O93" s="32" t="s">
        <v>17</v>
      </c>
      <c r="P93" s="32" t="s">
        <v>66</v>
      </c>
      <c r="Q93" s="31" t="s">
        <v>49</v>
      </c>
      <c r="R93" s="63"/>
      <c r="S93" s="92"/>
      <c r="T93" s="93"/>
    </row>
    <row r="94" spans="1:20" ht="78.75" hidden="1" x14ac:dyDescent="0.3">
      <c r="A94" s="29"/>
      <c r="B94" s="14"/>
      <c r="C94" s="14"/>
      <c r="D94" s="30"/>
      <c r="E94" s="61" t="s">
        <v>68</v>
      </c>
      <c r="F94" s="44"/>
      <c r="G94" s="10"/>
      <c r="H94" s="10"/>
      <c r="I94" s="43"/>
      <c r="J94" s="43"/>
      <c r="K94" s="32" t="s">
        <v>18</v>
      </c>
      <c r="L94" s="32" t="s">
        <v>19</v>
      </c>
      <c r="M94" s="32" t="s">
        <v>21</v>
      </c>
      <c r="N94" s="32" t="s">
        <v>33</v>
      </c>
      <c r="O94" s="32" t="s">
        <v>17</v>
      </c>
      <c r="P94" s="32" t="s">
        <v>66</v>
      </c>
      <c r="Q94" s="31" t="s">
        <v>49</v>
      </c>
      <c r="R94" s="63"/>
      <c r="S94" s="92"/>
      <c r="T94" s="93"/>
    </row>
    <row r="95" spans="1:20" ht="63" hidden="1" x14ac:dyDescent="0.3">
      <c r="A95" s="29"/>
      <c r="B95" s="14"/>
      <c r="C95" s="14"/>
      <c r="D95" s="30"/>
      <c r="E95" s="61" t="s">
        <v>71</v>
      </c>
      <c r="F95" s="44"/>
      <c r="G95" s="10"/>
      <c r="H95" s="10"/>
      <c r="I95" s="43"/>
      <c r="J95" s="43"/>
      <c r="K95" s="32" t="s">
        <v>18</v>
      </c>
      <c r="L95" s="32" t="s">
        <v>19</v>
      </c>
      <c r="M95" s="32" t="s">
        <v>21</v>
      </c>
      <c r="N95" s="32" t="s">
        <v>33</v>
      </c>
      <c r="O95" s="32" t="s">
        <v>17</v>
      </c>
      <c r="P95" s="32" t="s">
        <v>66</v>
      </c>
      <c r="Q95" s="31" t="s">
        <v>49</v>
      </c>
      <c r="R95" s="63"/>
      <c r="S95" s="92"/>
      <c r="T95" s="93"/>
    </row>
    <row r="96" spans="1:20" ht="18.75" hidden="1" x14ac:dyDescent="0.3">
      <c r="A96" s="29"/>
      <c r="B96" s="14"/>
      <c r="C96" s="14"/>
      <c r="D96" s="30"/>
      <c r="E96" s="61" t="s">
        <v>70</v>
      </c>
      <c r="F96" s="44"/>
      <c r="G96" s="10"/>
      <c r="H96" s="10"/>
      <c r="I96" s="43"/>
      <c r="J96" s="43"/>
      <c r="K96" s="32" t="s">
        <v>18</v>
      </c>
      <c r="L96" s="32" t="s">
        <v>19</v>
      </c>
      <c r="M96" s="32" t="s">
        <v>21</v>
      </c>
      <c r="N96" s="32" t="s">
        <v>33</v>
      </c>
      <c r="O96" s="32" t="s">
        <v>17</v>
      </c>
      <c r="P96" s="32" t="s">
        <v>66</v>
      </c>
      <c r="Q96" s="31" t="s">
        <v>49</v>
      </c>
      <c r="R96" s="63"/>
      <c r="S96" s="92"/>
      <c r="T96" s="93"/>
    </row>
    <row r="97" spans="1:20" ht="63" hidden="1" x14ac:dyDescent="0.3">
      <c r="A97" s="29"/>
      <c r="B97" s="14"/>
      <c r="C97" s="14"/>
      <c r="D97" s="30"/>
      <c r="E97" s="61" t="s">
        <v>72</v>
      </c>
      <c r="F97" s="44"/>
      <c r="G97" s="10"/>
      <c r="H97" s="10"/>
      <c r="I97" s="43"/>
      <c r="J97" s="43"/>
      <c r="K97" s="32" t="s">
        <v>18</v>
      </c>
      <c r="L97" s="32" t="s">
        <v>19</v>
      </c>
      <c r="M97" s="32" t="s">
        <v>21</v>
      </c>
      <c r="N97" s="32" t="s">
        <v>33</v>
      </c>
      <c r="O97" s="32" t="s">
        <v>17</v>
      </c>
      <c r="P97" s="32" t="s">
        <v>66</v>
      </c>
      <c r="Q97" s="31" t="s">
        <v>49</v>
      </c>
      <c r="R97" s="63"/>
      <c r="S97" s="92"/>
      <c r="T97" s="93"/>
    </row>
    <row r="98" spans="1:20" ht="31.5" hidden="1" x14ac:dyDescent="0.3">
      <c r="A98" s="29"/>
      <c r="B98" s="14"/>
      <c r="C98" s="14"/>
      <c r="D98" s="30"/>
      <c r="E98" s="61" t="s">
        <v>73</v>
      </c>
      <c r="F98" s="44"/>
      <c r="G98" s="10"/>
      <c r="H98" s="10"/>
      <c r="I98" s="43"/>
      <c r="J98" s="43"/>
      <c r="K98" s="32" t="s">
        <v>18</v>
      </c>
      <c r="L98" s="32" t="s">
        <v>19</v>
      </c>
      <c r="M98" s="32" t="s">
        <v>21</v>
      </c>
      <c r="N98" s="32" t="s">
        <v>33</v>
      </c>
      <c r="O98" s="32" t="s">
        <v>17</v>
      </c>
      <c r="P98" s="32" t="s">
        <v>66</v>
      </c>
      <c r="Q98" s="31" t="s">
        <v>49</v>
      </c>
      <c r="R98" s="63"/>
      <c r="S98" s="92"/>
      <c r="T98" s="93"/>
    </row>
    <row r="99" spans="1:20" ht="31.5" hidden="1" x14ac:dyDescent="0.3">
      <c r="A99" s="29"/>
      <c r="B99" s="14"/>
      <c r="C99" s="14"/>
      <c r="D99" s="30"/>
      <c r="E99" s="61" t="s">
        <v>74</v>
      </c>
      <c r="F99" s="44"/>
      <c r="G99" s="10"/>
      <c r="H99" s="10"/>
      <c r="I99" s="43"/>
      <c r="J99" s="43"/>
      <c r="K99" s="32" t="s">
        <v>18</v>
      </c>
      <c r="L99" s="32" t="s">
        <v>19</v>
      </c>
      <c r="M99" s="32" t="s">
        <v>21</v>
      </c>
      <c r="N99" s="32" t="s">
        <v>33</v>
      </c>
      <c r="O99" s="32" t="s">
        <v>17</v>
      </c>
      <c r="P99" s="32" t="s">
        <v>66</v>
      </c>
      <c r="Q99" s="31" t="s">
        <v>49</v>
      </c>
      <c r="R99" s="63"/>
      <c r="S99" s="92"/>
      <c r="T99" s="93"/>
    </row>
    <row r="100" spans="1:20" ht="31.5" hidden="1" x14ac:dyDescent="0.3">
      <c r="A100" s="29"/>
      <c r="B100" s="14"/>
      <c r="C100" s="14"/>
      <c r="D100" s="30"/>
      <c r="E100" s="37" t="s">
        <v>113</v>
      </c>
      <c r="F100" s="11"/>
      <c r="G100" s="10"/>
      <c r="H100" s="10"/>
      <c r="I100" s="9"/>
      <c r="J100" s="9"/>
      <c r="K100" s="32"/>
      <c r="L100" s="32"/>
      <c r="M100" s="32"/>
      <c r="N100" s="32"/>
      <c r="O100" s="32"/>
      <c r="P100" s="32"/>
      <c r="Q100" s="31"/>
      <c r="R100" s="59">
        <f>+R101+R102</f>
        <v>0</v>
      </c>
      <c r="S100" s="59">
        <f t="shared" ref="S100:T100" si="13">+S101+S102</f>
        <v>0</v>
      </c>
      <c r="T100" s="59">
        <f t="shared" si="13"/>
        <v>0</v>
      </c>
    </row>
    <row r="101" spans="1:20" ht="24" hidden="1" customHeight="1" x14ac:dyDescent="0.3">
      <c r="A101" s="29"/>
      <c r="B101" s="14"/>
      <c r="C101" s="14"/>
      <c r="D101" s="30"/>
      <c r="E101" s="120" t="s">
        <v>108</v>
      </c>
      <c r="F101" s="11"/>
      <c r="G101" s="10"/>
      <c r="H101" s="10"/>
      <c r="I101" s="9"/>
      <c r="J101" s="9"/>
      <c r="K101" s="46" t="s">
        <v>18</v>
      </c>
      <c r="L101" s="47" t="s">
        <v>19</v>
      </c>
      <c r="M101" s="47" t="s">
        <v>56</v>
      </c>
      <c r="N101" s="32" t="s">
        <v>57</v>
      </c>
      <c r="O101" s="32" t="s">
        <v>21</v>
      </c>
      <c r="P101" s="32" t="s">
        <v>109</v>
      </c>
      <c r="Q101" s="31" t="s">
        <v>49</v>
      </c>
      <c r="R101" s="63">
        <f>775.5-775.5</f>
        <v>0</v>
      </c>
      <c r="S101" s="90">
        <f>33000-33000</f>
        <v>0</v>
      </c>
      <c r="T101" s="98"/>
    </row>
    <row r="102" spans="1:20" ht="19.899999999999999" hidden="1" customHeight="1" x14ac:dyDescent="0.3">
      <c r="A102" s="29"/>
      <c r="B102" s="14"/>
      <c r="C102" s="14"/>
      <c r="D102" s="30"/>
      <c r="E102" s="121"/>
      <c r="F102" s="44"/>
      <c r="G102" s="10"/>
      <c r="H102" s="10"/>
      <c r="I102" s="43"/>
      <c r="J102" s="43"/>
      <c r="K102" s="46" t="s">
        <v>18</v>
      </c>
      <c r="L102" s="47" t="s">
        <v>19</v>
      </c>
      <c r="M102" s="47" t="s">
        <v>56</v>
      </c>
      <c r="N102" s="32" t="s">
        <v>57</v>
      </c>
      <c r="O102" s="32" t="s">
        <v>21</v>
      </c>
      <c r="P102" s="32" t="s">
        <v>110</v>
      </c>
      <c r="Q102" s="31" t="s">
        <v>49</v>
      </c>
      <c r="R102" s="63"/>
      <c r="S102" s="92">
        <f>950.6-950.6</f>
        <v>0</v>
      </c>
      <c r="T102" s="93"/>
    </row>
    <row r="103" spans="1:20" ht="31.5" customHeight="1" x14ac:dyDescent="0.3">
      <c r="A103" s="29"/>
      <c r="B103" s="14"/>
      <c r="C103" s="14"/>
      <c r="D103" s="30"/>
      <c r="E103" s="84" t="s">
        <v>135</v>
      </c>
      <c r="F103" s="51"/>
      <c r="G103" s="52"/>
      <c r="H103" s="52"/>
      <c r="I103" s="53"/>
      <c r="J103" s="53"/>
      <c r="K103" s="85"/>
      <c r="L103" s="86"/>
      <c r="M103" s="86"/>
      <c r="N103" s="54"/>
      <c r="O103" s="54"/>
      <c r="P103" s="54"/>
      <c r="Q103" s="55"/>
      <c r="R103" s="59">
        <f>+R104</f>
        <v>7300</v>
      </c>
      <c r="S103" s="59">
        <f t="shared" ref="S103:T103" si="14">+S104</f>
        <v>0</v>
      </c>
      <c r="T103" s="59">
        <f t="shared" si="14"/>
        <v>0</v>
      </c>
    </row>
    <row r="104" spans="1:20" ht="55.15" customHeight="1" x14ac:dyDescent="0.3">
      <c r="A104" s="29"/>
      <c r="B104" s="14"/>
      <c r="C104" s="14"/>
      <c r="D104" s="30"/>
      <c r="E104" s="83" t="s">
        <v>145</v>
      </c>
      <c r="F104" s="44"/>
      <c r="G104" s="10"/>
      <c r="H104" s="10"/>
      <c r="I104" s="43"/>
      <c r="J104" s="43"/>
      <c r="K104" s="46" t="s">
        <v>18</v>
      </c>
      <c r="L104" s="47" t="s">
        <v>134</v>
      </c>
      <c r="M104" s="47" t="s">
        <v>21</v>
      </c>
      <c r="N104" s="32" t="s">
        <v>33</v>
      </c>
      <c r="O104" s="32" t="s">
        <v>17</v>
      </c>
      <c r="P104" s="32" t="s">
        <v>34</v>
      </c>
      <c r="Q104" s="31" t="s">
        <v>49</v>
      </c>
      <c r="R104" s="63">
        <f>3500+1300+2500</f>
        <v>7300</v>
      </c>
      <c r="S104" s="92"/>
      <c r="T104" s="93"/>
    </row>
    <row r="105" spans="1:20" ht="97.15" customHeight="1" x14ac:dyDescent="0.3">
      <c r="A105" s="29"/>
      <c r="B105" s="14"/>
      <c r="C105" s="14"/>
      <c r="D105" s="30"/>
      <c r="E105" s="74" t="s">
        <v>124</v>
      </c>
      <c r="F105" s="11"/>
      <c r="G105" s="10"/>
      <c r="H105" s="10"/>
      <c r="I105" s="9"/>
      <c r="J105" s="9"/>
      <c r="K105" s="35"/>
      <c r="L105" s="36"/>
      <c r="M105" s="36"/>
      <c r="N105" s="33"/>
      <c r="O105" s="33"/>
      <c r="P105" s="33"/>
      <c r="Q105" s="34"/>
      <c r="R105" s="7">
        <f>+R106+R107+R108+R109+R110+R111+R112</f>
        <v>131935.6</v>
      </c>
      <c r="S105" s="7">
        <f t="shared" ref="S105:T105" si="15">+S106+S107+S108+S109+S110+S111+S112</f>
        <v>200000</v>
      </c>
      <c r="T105" s="7">
        <f t="shared" si="15"/>
        <v>200000</v>
      </c>
    </row>
    <row r="106" spans="1:20" ht="18.75" x14ac:dyDescent="0.3">
      <c r="A106" s="29"/>
      <c r="B106" s="14"/>
      <c r="C106" s="14"/>
      <c r="D106" s="30"/>
      <c r="E106" s="114" t="s">
        <v>41</v>
      </c>
      <c r="F106" s="44"/>
      <c r="G106" s="10"/>
      <c r="H106" s="10"/>
      <c r="I106" s="43"/>
      <c r="J106" s="43"/>
      <c r="K106" s="46" t="s">
        <v>18</v>
      </c>
      <c r="L106" s="47" t="s">
        <v>46</v>
      </c>
      <c r="M106" s="47" t="s">
        <v>21</v>
      </c>
      <c r="N106" s="32" t="s">
        <v>33</v>
      </c>
      <c r="O106" s="32" t="s">
        <v>17</v>
      </c>
      <c r="P106" s="32" t="s">
        <v>34</v>
      </c>
      <c r="Q106" s="31" t="s">
        <v>49</v>
      </c>
      <c r="R106" s="49">
        <f>10000+7500</f>
        <v>17500</v>
      </c>
      <c r="S106" s="7"/>
      <c r="T106" s="7"/>
    </row>
    <row r="107" spans="1:20" ht="25.5" customHeight="1" x14ac:dyDescent="0.3">
      <c r="A107" s="29"/>
      <c r="B107" s="14"/>
      <c r="C107" s="14"/>
      <c r="D107" s="30"/>
      <c r="E107" s="115"/>
      <c r="F107" s="44"/>
      <c r="G107" s="10"/>
      <c r="H107" s="10"/>
      <c r="I107" s="43"/>
      <c r="J107" s="43"/>
      <c r="K107" s="46" t="s">
        <v>18</v>
      </c>
      <c r="L107" s="47" t="s">
        <v>46</v>
      </c>
      <c r="M107" s="47" t="s">
        <v>21</v>
      </c>
      <c r="N107" s="32" t="s">
        <v>33</v>
      </c>
      <c r="O107" s="32" t="s">
        <v>17</v>
      </c>
      <c r="P107" s="32" t="s">
        <v>47</v>
      </c>
      <c r="Q107" s="31" t="s">
        <v>49</v>
      </c>
      <c r="R107" s="49">
        <v>80000</v>
      </c>
      <c r="S107" s="102"/>
      <c r="T107" s="103"/>
    </row>
    <row r="108" spans="1:20" ht="24.75" customHeight="1" x14ac:dyDescent="0.3">
      <c r="A108" s="29"/>
      <c r="B108" s="14"/>
      <c r="C108" s="14"/>
      <c r="D108" s="30"/>
      <c r="E108" s="116"/>
      <c r="F108" s="68"/>
      <c r="G108" s="68"/>
      <c r="H108" s="68"/>
      <c r="I108" s="68"/>
      <c r="J108" s="68"/>
      <c r="K108" s="46" t="s">
        <v>18</v>
      </c>
      <c r="L108" s="47" t="s">
        <v>46</v>
      </c>
      <c r="M108" s="47" t="s">
        <v>21</v>
      </c>
      <c r="N108" s="32" t="s">
        <v>33</v>
      </c>
      <c r="O108" s="32" t="s">
        <v>17</v>
      </c>
      <c r="P108" s="32" t="s">
        <v>89</v>
      </c>
      <c r="Q108" s="31" t="s">
        <v>49</v>
      </c>
      <c r="R108" s="69">
        <v>2135.6</v>
      </c>
      <c r="S108" s="102"/>
      <c r="T108" s="103"/>
    </row>
    <row r="109" spans="1:20" ht="63" x14ac:dyDescent="0.3">
      <c r="A109" s="29"/>
      <c r="B109" s="14"/>
      <c r="C109" s="14"/>
      <c r="D109" s="30"/>
      <c r="E109" s="62" t="s">
        <v>130</v>
      </c>
      <c r="F109" s="68"/>
      <c r="G109" s="68"/>
      <c r="H109" s="68"/>
      <c r="I109" s="68"/>
      <c r="J109" s="68"/>
      <c r="K109" s="46" t="s">
        <v>18</v>
      </c>
      <c r="L109" s="47" t="s">
        <v>46</v>
      </c>
      <c r="M109" s="47" t="s">
        <v>21</v>
      </c>
      <c r="N109" s="31" t="s">
        <v>33</v>
      </c>
      <c r="O109" s="31" t="s">
        <v>17</v>
      </c>
      <c r="P109" s="31" t="s">
        <v>34</v>
      </c>
      <c r="Q109" s="31" t="s">
        <v>49</v>
      </c>
      <c r="R109" s="69">
        <v>300</v>
      </c>
      <c r="S109" s="102"/>
      <c r="T109" s="103"/>
    </row>
    <row r="110" spans="1:20" ht="63" x14ac:dyDescent="0.3">
      <c r="A110" s="29"/>
      <c r="B110" s="14"/>
      <c r="C110" s="14"/>
      <c r="D110" s="105"/>
      <c r="E110" s="81" t="s">
        <v>147</v>
      </c>
      <c r="F110" s="80"/>
      <c r="G110" s="80"/>
      <c r="H110" s="80"/>
      <c r="I110" s="80"/>
      <c r="J110" s="80"/>
      <c r="K110" s="46" t="s">
        <v>18</v>
      </c>
      <c r="L110" s="47" t="s">
        <v>46</v>
      </c>
      <c r="M110" s="47" t="s">
        <v>21</v>
      </c>
      <c r="N110" s="31" t="s">
        <v>33</v>
      </c>
      <c r="O110" s="31" t="s">
        <v>17</v>
      </c>
      <c r="P110" s="31" t="s">
        <v>34</v>
      </c>
      <c r="Q110" s="31" t="s">
        <v>49</v>
      </c>
      <c r="R110" s="69">
        <v>12000</v>
      </c>
      <c r="S110" s="102"/>
      <c r="T110" s="103"/>
    </row>
    <row r="111" spans="1:20" ht="47.25" x14ac:dyDescent="0.2">
      <c r="E111" s="81" t="s">
        <v>136</v>
      </c>
      <c r="F111" s="80"/>
      <c r="G111" s="80"/>
      <c r="H111" s="80"/>
      <c r="I111" s="80"/>
      <c r="J111" s="80"/>
      <c r="K111" s="46" t="s">
        <v>18</v>
      </c>
      <c r="L111" s="47" t="s">
        <v>46</v>
      </c>
      <c r="M111" s="47" t="s">
        <v>21</v>
      </c>
      <c r="N111" s="31" t="s">
        <v>33</v>
      </c>
      <c r="O111" s="31" t="s">
        <v>17</v>
      </c>
      <c r="P111" s="31" t="s">
        <v>34</v>
      </c>
      <c r="Q111" s="31" t="s">
        <v>49</v>
      </c>
      <c r="R111" s="69">
        <v>20000</v>
      </c>
      <c r="S111" s="69"/>
      <c r="T111" s="69"/>
    </row>
    <row r="112" spans="1:20" ht="31.5" x14ac:dyDescent="0.25">
      <c r="E112" s="81" t="s">
        <v>137</v>
      </c>
      <c r="F112" s="80"/>
      <c r="G112" s="80"/>
      <c r="H112" s="80"/>
      <c r="I112" s="80"/>
      <c r="J112" s="80"/>
      <c r="K112" s="46" t="s">
        <v>18</v>
      </c>
      <c r="L112" s="47" t="s">
        <v>46</v>
      </c>
      <c r="M112" s="47" t="s">
        <v>21</v>
      </c>
      <c r="N112" s="31" t="s">
        <v>33</v>
      </c>
      <c r="O112" s="31" t="s">
        <v>17</v>
      </c>
      <c r="P112" s="31" t="s">
        <v>34</v>
      </c>
      <c r="Q112" s="31" t="s">
        <v>49</v>
      </c>
      <c r="R112" s="104"/>
      <c r="S112" s="69">
        <v>200000</v>
      </c>
      <c r="T112" s="69">
        <v>200000</v>
      </c>
    </row>
  </sheetData>
  <mergeCells count="19">
    <mergeCell ref="E106:E108"/>
    <mergeCell ref="C9:C10"/>
    <mergeCell ref="B9:B10"/>
    <mergeCell ref="D9:D10"/>
    <mergeCell ref="E9:E10"/>
    <mergeCell ref="E101:E102"/>
    <mergeCell ref="E75:E76"/>
    <mergeCell ref="E22:E23"/>
    <mergeCell ref="E27:E28"/>
    <mergeCell ref="E30:E31"/>
    <mergeCell ref="E70:E71"/>
    <mergeCell ref="E33:E34"/>
    <mergeCell ref="E63:E64"/>
    <mergeCell ref="R9:T9"/>
    <mergeCell ref="R1:T1"/>
    <mergeCell ref="E5:T5"/>
    <mergeCell ref="P4:T4"/>
    <mergeCell ref="K2:T2"/>
    <mergeCell ref="K3:T3"/>
  </mergeCells>
  <phoneticPr fontId="8" type="noConversion"/>
  <pageMargins left="0.98425196850393704" right="0.39370078740157483" top="0.31496062992125984" bottom="0.78740157480314965" header="0.23622047244094491" footer="0.51181102362204722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12</vt:lpstr>
      <vt:lpstr>'Прил 12'!Заголовки_для_печати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Фадина Юлия Викторовна</dc:creator>
  <cp:lastModifiedBy>Maxim Volkov</cp:lastModifiedBy>
  <cp:lastPrinted>2023-09-15T08:32:08Z</cp:lastPrinted>
  <dcterms:created xsi:type="dcterms:W3CDTF">2012-09-27T09:35:47Z</dcterms:created>
  <dcterms:modified xsi:type="dcterms:W3CDTF">2023-11-25T06:59:54Z</dcterms:modified>
</cp:coreProperties>
</file>